
<file path=[Content_Types].xml><?xml version="1.0" encoding="utf-8"?>
<Types xmlns="http://schemas.openxmlformats.org/package/2006/content-types">
  <Default Extension="png" ContentType="image/png"/>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827"/>
  <workbookPr/>
  <mc:AlternateContent xmlns:mc="http://schemas.openxmlformats.org/markup-compatibility/2006">
    <mc:Choice Requires="x15">
      <x15ac:absPath xmlns:x15ac="http://schemas.microsoft.com/office/spreadsheetml/2010/11/ac" url="C:\1.ARCHIV\0454 4764 BAZÉN LIBEREC-DOTAZY SOUTĚŽ_ATELIER 11\14.8 R07 Soupis Propos,Kros, 842str_231012\Hlavní etapa\Profese\SO-01-4-1_ZTI_Revize 08\"/>
    </mc:Choice>
  </mc:AlternateContent>
  <xr:revisionPtr revIDLastSave="0" documentId="13_ncr:1_{19A4C0A3-6E8B-41CE-8C3F-AA0D34342A44}" xr6:coauthVersionLast="47" xr6:coauthVersionMax="47" xr10:uidLastSave="{00000000-0000-0000-0000-000000000000}"/>
  <bookViews>
    <workbookView xWindow="-108" yWindow="-108" windowWidth="23256" windowHeight="12576" activeTab="1" xr2:uid="{00000000-000D-0000-FFFF-FFFF00000000}"/>
  </bookViews>
  <sheets>
    <sheet name="Rekapitulace stavby" sheetId="1" r:id="rId1"/>
    <sheet name="D.1.4 ZTI - ZDRAVOTNĚ TEC..." sheetId="2" r:id="rId2"/>
  </sheets>
  <definedNames>
    <definedName name="_xlnm._FilterDatabase" localSheetId="1" hidden="1">'D.1.4 ZTI - ZDRAVOTNĚ TEC...'!$C$130:$K$467</definedName>
    <definedName name="_xlnm.Print_Titles" localSheetId="1">'D.1.4 ZTI - ZDRAVOTNĚ TEC...'!$130:$130</definedName>
    <definedName name="_xlnm.Print_Titles" localSheetId="0">'Rekapitulace stavby'!$92:$92</definedName>
    <definedName name="_xlnm.Print_Area" localSheetId="1">'D.1.4 ZTI - ZDRAVOTNĚ TEC...'!$C$4:$J$39,'D.1.4 ZTI - ZDRAVOTNĚ TEC...'!$C$50:$J$76,'D.1.4 ZTI - ZDRAVOTNĚ TEC...'!$C$82:$J$112,'D.1.4 ZTI - ZDRAVOTNĚ TEC...'!$C$118:$J$467</definedName>
    <definedName name="_xlnm.Print_Area" localSheetId="0">'Rekapitulace stavby'!$D$4:$AO$76,'Rekapitulace stavby'!$C$82:$AQ$96</definedName>
  </definedNames>
  <calcPr calcId="191029"/>
</workbook>
</file>

<file path=xl/calcChain.xml><?xml version="1.0" encoding="utf-8"?>
<calcChain xmlns="http://schemas.openxmlformats.org/spreadsheetml/2006/main">
  <c r="J37" i="2" l="1"/>
  <c r="J36" i="2"/>
  <c r="AY95" i="1" s="1"/>
  <c r="J35" i="2"/>
  <c r="AX95" i="1"/>
  <c r="BI467" i="2"/>
  <c r="BH467" i="2"/>
  <c r="BG467" i="2"/>
  <c r="BF467" i="2"/>
  <c r="T467" i="2"/>
  <c r="R467" i="2"/>
  <c r="P467" i="2"/>
  <c r="BI466" i="2"/>
  <c r="BH466" i="2"/>
  <c r="BG466" i="2"/>
  <c r="BF466" i="2"/>
  <c r="T466" i="2"/>
  <c r="R466" i="2"/>
  <c r="P466" i="2"/>
  <c r="BI465" i="2"/>
  <c r="BH465" i="2"/>
  <c r="BG465" i="2"/>
  <c r="BF465" i="2"/>
  <c r="T465" i="2"/>
  <c r="R465" i="2"/>
  <c r="P465" i="2"/>
  <c r="BI463" i="2"/>
  <c r="BH463" i="2"/>
  <c r="BG463" i="2"/>
  <c r="BF463" i="2"/>
  <c r="T463" i="2"/>
  <c r="T462" i="2" s="1"/>
  <c r="R463" i="2"/>
  <c r="R462" i="2" s="1"/>
  <c r="P463" i="2"/>
  <c r="P462" i="2" s="1"/>
  <c r="BI461" i="2"/>
  <c r="BH461" i="2"/>
  <c r="BG461" i="2"/>
  <c r="BF461" i="2"/>
  <c r="T461" i="2"/>
  <c r="R461" i="2"/>
  <c r="P461" i="2"/>
  <c r="BI459" i="2"/>
  <c r="BH459" i="2"/>
  <c r="BG459" i="2"/>
  <c r="BF459" i="2"/>
  <c r="T459" i="2"/>
  <c r="R459" i="2"/>
  <c r="P459" i="2"/>
  <c r="BI458" i="2"/>
  <c r="BH458" i="2"/>
  <c r="BG458" i="2"/>
  <c r="BF458" i="2"/>
  <c r="T458" i="2"/>
  <c r="R458" i="2"/>
  <c r="P458" i="2"/>
  <c r="BI456" i="2"/>
  <c r="BH456" i="2"/>
  <c r="BG456" i="2"/>
  <c r="BF456" i="2"/>
  <c r="T456" i="2"/>
  <c r="R456" i="2"/>
  <c r="P456" i="2"/>
  <c r="BI455" i="2"/>
  <c r="BH455" i="2"/>
  <c r="BG455" i="2"/>
  <c r="BF455" i="2"/>
  <c r="T455" i="2"/>
  <c r="R455" i="2"/>
  <c r="P455" i="2"/>
  <c r="BI454" i="2"/>
  <c r="BH454" i="2"/>
  <c r="BG454" i="2"/>
  <c r="BF454" i="2"/>
  <c r="T454" i="2"/>
  <c r="R454" i="2"/>
  <c r="P454" i="2"/>
  <c r="BI452" i="2"/>
  <c r="BH452" i="2"/>
  <c r="BG452" i="2"/>
  <c r="BF452" i="2"/>
  <c r="T452" i="2"/>
  <c r="R452" i="2"/>
  <c r="P452" i="2"/>
  <c r="BI451" i="2"/>
  <c r="BH451" i="2"/>
  <c r="BG451" i="2"/>
  <c r="BF451" i="2"/>
  <c r="T451" i="2"/>
  <c r="R451" i="2"/>
  <c r="P451" i="2"/>
  <c r="BI450" i="2"/>
  <c r="BH450" i="2"/>
  <c r="BG450" i="2"/>
  <c r="BF450" i="2"/>
  <c r="T450" i="2"/>
  <c r="R450" i="2"/>
  <c r="P450" i="2"/>
  <c r="BI449" i="2"/>
  <c r="BH449" i="2"/>
  <c r="BG449" i="2"/>
  <c r="BF449" i="2"/>
  <c r="T449" i="2"/>
  <c r="R449" i="2"/>
  <c r="P449" i="2"/>
  <c r="BI448" i="2"/>
  <c r="BH448" i="2"/>
  <c r="BG448" i="2"/>
  <c r="BF448" i="2"/>
  <c r="T448" i="2"/>
  <c r="R448" i="2"/>
  <c r="P448" i="2"/>
  <c r="BI446" i="2"/>
  <c r="BH446" i="2"/>
  <c r="BG446" i="2"/>
  <c r="BF446" i="2"/>
  <c r="T446" i="2"/>
  <c r="R446" i="2"/>
  <c r="P446" i="2"/>
  <c r="BI444" i="2"/>
  <c r="BH444" i="2"/>
  <c r="BG444" i="2"/>
  <c r="BF444" i="2"/>
  <c r="T444" i="2"/>
  <c r="R444" i="2"/>
  <c r="P444" i="2"/>
  <c r="BI443" i="2"/>
  <c r="BH443" i="2"/>
  <c r="BG443" i="2"/>
  <c r="BF443" i="2"/>
  <c r="T443" i="2"/>
  <c r="R443" i="2"/>
  <c r="P443" i="2"/>
  <c r="BI442" i="2"/>
  <c r="BH442" i="2"/>
  <c r="BG442" i="2"/>
  <c r="BF442" i="2"/>
  <c r="T442" i="2"/>
  <c r="R442" i="2"/>
  <c r="P442" i="2"/>
  <c r="BI440" i="2"/>
  <c r="BH440" i="2"/>
  <c r="BG440" i="2"/>
  <c r="BF440" i="2"/>
  <c r="T440" i="2"/>
  <c r="R440" i="2"/>
  <c r="P440" i="2"/>
  <c r="BI438" i="2"/>
  <c r="BH438" i="2"/>
  <c r="BG438" i="2"/>
  <c r="BF438" i="2"/>
  <c r="T438" i="2"/>
  <c r="R438" i="2"/>
  <c r="P438" i="2"/>
  <c r="BI437" i="2"/>
  <c r="BH437" i="2"/>
  <c r="BG437" i="2"/>
  <c r="BF437" i="2"/>
  <c r="T437" i="2"/>
  <c r="R437" i="2"/>
  <c r="P437" i="2"/>
  <c r="BI435" i="2"/>
  <c r="BH435" i="2"/>
  <c r="BG435" i="2"/>
  <c r="BF435" i="2"/>
  <c r="T435" i="2"/>
  <c r="R435" i="2"/>
  <c r="P435" i="2"/>
  <c r="BI434" i="2"/>
  <c r="BH434" i="2"/>
  <c r="BG434" i="2"/>
  <c r="BF434" i="2"/>
  <c r="T434" i="2"/>
  <c r="R434" i="2"/>
  <c r="P434" i="2"/>
  <c r="BI432" i="2"/>
  <c r="BH432" i="2"/>
  <c r="BG432" i="2"/>
  <c r="BF432" i="2"/>
  <c r="T432" i="2"/>
  <c r="R432" i="2"/>
  <c r="P432" i="2"/>
  <c r="BI430" i="2"/>
  <c r="BH430" i="2"/>
  <c r="BG430" i="2"/>
  <c r="BF430" i="2"/>
  <c r="T430" i="2"/>
  <c r="R430" i="2"/>
  <c r="P430" i="2"/>
  <c r="BI428" i="2"/>
  <c r="BH428" i="2"/>
  <c r="BG428" i="2"/>
  <c r="BF428" i="2"/>
  <c r="T428" i="2"/>
  <c r="R428" i="2"/>
  <c r="P428" i="2"/>
  <c r="BI426" i="2"/>
  <c r="BH426" i="2"/>
  <c r="BG426" i="2"/>
  <c r="BF426" i="2"/>
  <c r="T426" i="2"/>
  <c r="R426" i="2"/>
  <c r="P426" i="2"/>
  <c r="BI425" i="2"/>
  <c r="BH425" i="2"/>
  <c r="BG425" i="2"/>
  <c r="BF425" i="2"/>
  <c r="T425" i="2"/>
  <c r="R425" i="2"/>
  <c r="P425" i="2"/>
  <c r="BI424" i="2"/>
  <c r="BH424" i="2"/>
  <c r="BG424" i="2"/>
  <c r="BF424" i="2"/>
  <c r="T424" i="2"/>
  <c r="R424" i="2"/>
  <c r="P424" i="2"/>
  <c r="BI422" i="2"/>
  <c r="BH422" i="2"/>
  <c r="BG422" i="2"/>
  <c r="BF422" i="2"/>
  <c r="T422" i="2"/>
  <c r="R422" i="2"/>
  <c r="P422" i="2"/>
  <c r="BI420" i="2"/>
  <c r="BH420" i="2"/>
  <c r="BG420" i="2"/>
  <c r="BF420" i="2"/>
  <c r="T420" i="2"/>
  <c r="R420" i="2"/>
  <c r="P420" i="2"/>
  <c r="BI419" i="2"/>
  <c r="BH419" i="2"/>
  <c r="BG419" i="2"/>
  <c r="BF419" i="2"/>
  <c r="T419" i="2"/>
  <c r="R419" i="2"/>
  <c r="P419" i="2"/>
  <c r="BI418" i="2"/>
  <c r="BH418" i="2"/>
  <c r="BG418" i="2"/>
  <c r="BF418" i="2"/>
  <c r="T418" i="2"/>
  <c r="R418" i="2"/>
  <c r="P418" i="2"/>
  <c r="BI417" i="2"/>
  <c r="BH417" i="2"/>
  <c r="BG417" i="2"/>
  <c r="BF417" i="2"/>
  <c r="T417" i="2"/>
  <c r="R417" i="2"/>
  <c r="P417" i="2"/>
  <c r="BI416" i="2"/>
  <c r="BH416" i="2"/>
  <c r="BG416" i="2"/>
  <c r="BF416" i="2"/>
  <c r="T416" i="2"/>
  <c r="R416" i="2"/>
  <c r="P416" i="2"/>
  <c r="BI415" i="2"/>
  <c r="BH415" i="2"/>
  <c r="BG415" i="2"/>
  <c r="BF415" i="2"/>
  <c r="T415" i="2"/>
  <c r="R415" i="2"/>
  <c r="P415" i="2"/>
  <c r="BI414" i="2"/>
  <c r="BH414" i="2"/>
  <c r="BG414" i="2"/>
  <c r="BF414" i="2"/>
  <c r="T414" i="2"/>
  <c r="R414" i="2"/>
  <c r="P414" i="2"/>
  <c r="BI413" i="2"/>
  <c r="BH413" i="2"/>
  <c r="BG413" i="2"/>
  <c r="BF413" i="2"/>
  <c r="T413" i="2"/>
  <c r="R413" i="2"/>
  <c r="P413" i="2"/>
  <c r="BI412" i="2"/>
  <c r="BH412" i="2"/>
  <c r="BG412" i="2"/>
  <c r="BF412" i="2"/>
  <c r="T412" i="2"/>
  <c r="R412" i="2"/>
  <c r="P412" i="2"/>
  <c r="BI411" i="2"/>
  <c r="BH411" i="2"/>
  <c r="BG411" i="2"/>
  <c r="BF411" i="2"/>
  <c r="T411" i="2"/>
  <c r="R411" i="2"/>
  <c r="P411" i="2"/>
  <c r="BI410" i="2"/>
  <c r="BH410" i="2"/>
  <c r="BG410" i="2"/>
  <c r="BF410" i="2"/>
  <c r="T410" i="2"/>
  <c r="R410" i="2"/>
  <c r="P410" i="2"/>
  <c r="BI409" i="2"/>
  <c r="BH409" i="2"/>
  <c r="BG409" i="2"/>
  <c r="BF409" i="2"/>
  <c r="T409" i="2"/>
  <c r="R409" i="2"/>
  <c r="P409" i="2"/>
  <c r="BI408" i="2"/>
  <c r="BH408" i="2"/>
  <c r="BG408" i="2"/>
  <c r="BF408" i="2"/>
  <c r="T408" i="2"/>
  <c r="R408" i="2"/>
  <c r="P408" i="2"/>
  <c r="BI407" i="2"/>
  <c r="BH407" i="2"/>
  <c r="BG407" i="2"/>
  <c r="BF407" i="2"/>
  <c r="T407" i="2"/>
  <c r="R407" i="2"/>
  <c r="P407" i="2"/>
  <c r="BI406" i="2"/>
  <c r="BH406" i="2"/>
  <c r="BG406" i="2"/>
  <c r="BF406" i="2"/>
  <c r="T406" i="2"/>
  <c r="R406" i="2"/>
  <c r="P406" i="2"/>
  <c r="BI405" i="2"/>
  <c r="BH405" i="2"/>
  <c r="BG405" i="2"/>
  <c r="BF405" i="2"/>
  <c r="T405" i="2"/>
  <c r="R405" i="2"/>
  <c r="P405" i="2"/>
  <c r="BI404" i="2"/>
  <c r="BH404" i="2"/>
  <c r="BG404" i="2"/>
  <c r="BF404" i="2"/>
  <c r="T404" i="2"/>
  <c r="R404" i="2"/>
  <c r="P404" i="2"/>
  <c r="BI403" i="2"/>
  <c r="BH403" i="2"/>
  <c r="BG403" i="2"/>
  <c r="BF403" i="2"/>
  <c r="T403" i="2"/>
  <c r="R403" i="2"/>
  <c r="P403" i="2"/>
  <c r="BI402" i="2"/>
  <c r="BH402" i="2"/>
  <c r="BG402" i="2"/>
  <c r="BF402" i="2"/>
  <c r="T402" i="2"/>
  <c r="R402" i="2"/>
  <c r="P402" i="2"/>
  <c r="BI401" i="2"/>
  <c r="BH401" i="2"/>
  <c r="BG401" i="2"/>
  <c r="BF401" i="2"/>
  <c r="T401" i="2"/>
  <c r="R401" i="2"/>
  <c r="P401" i="2"/>
  <c r="BI400" i="2"/>
  <c r="BH400" i="2"/>
  <c r="BG400" i="2"/>
  <c r="BF400" i="2"/>
  <c r="T400" i="2"/>
  <c r="R400" i="2"/>
  <c r="P400" i="2"/>
  <c r="BI399" i="2"/>
  <c r="BH399" i="2"/>
  <c r="BG399" i="2"/>
  <c r="BF399" i="2"/>
  <c r="T399" i="2"/>
  <c r="R399" i="2"/>
  <c r="P399" i="2"/>
  <c r="BI398" i="2"/>
  <c r="BH398" i="2"/>
  <c r="BG398" i="2"/>
  <c r="BF398" i="2"/>
  <c r="T398" i="2"/>
  <c r="R398" i="2"/>
  <c r="P398" i="2"/>
  <c r="BI397" i="2"/>
  <c r="BH397" i="2"/>
  <c r="BG397" i="2"/>
  <c r="BF397" i="2"/>
  <c r="T397" i="2"/>
  <c r="R397" i="2"/>
  <c r="P397" i="2"/>
  <c r="BI396" i="2"/>
  <c r="BH396" i="2"/>
  <c r="BG396" i="2"/>
  <c r="BF396" i="2"/>
  <c r="T396" i="2"/>
  <c r="R396" i="2"/>
  <c r="P396" i="2"/>
  <c r="BI394" i="2"/>
  <c r="BH394" i="2"/>
  <c r="BG394" i="2"/>
  <c r="BF394" i="2"/>
  <c r="T394" i="2"/>
  <c r="R394" i="2"/>
  <c r="P394" i="2"/>
  <c r="BI393" i="2"/>
  <c r="BH393" i="2"/>
  <c r="BG393" i="2"/>
  <c r="BF393" i="2"/>
  <c r="T393" i="2"/>
  <c r="R393" i="2"/>
  <c r="P393" i="2"/>
  <c r="BI392" i="2"/>
  <c r="BH392" i="2"/>
  <c r="BG392" i="2"/>
  <c r="BF392" i="2"/>
  <c r="T392" i="2"/>
  <c r="R392" i="2"/>
  <c r="P392" i="2"/>
  <c r="BI391" i="2"/>
  <c r="BH391" i="2"/>
  <c r="BG391" i="2"/>
  <c r="BF391" i="2"/>
  <c r="T391" i="2"/>
  <c r="R391" i="2"/>
  <c r="P391" i="2"/>
  <c r="BI390" i="2"/>
  <c r="BH390" i="2"/>
  <c r="BG390" i="2"/>
  <c r="BF390" i="2"/>
  <c r="T390" i="2"/>
  <c r="R390" i="2"/>
  <c r="P390" i="2"/>
  <c r="BI389" i="2"/>
  <c r="BH389" i="2"/>
  <c r="BG389" i="2"/>
  <c r="BF389" i="2"/>
  <c r="T389" i="2"/>
  <c r="R389" i="2"/>
  <c r="P389" i="2"/>
  <c r="BI388" i="2"/>
  <c r="BH388" i="2"/>
  <c r="BG388" i="2"/>
  <c r="BF388" i="2"/>
  <c r="T388" i="2"/>
  <c r="R388" i="2"/>
  <c r="P388" i="2"/>
  <c r="BI385" i="2"/>
  <c r="BH385" i="2"/>
  <c r="BG385" i="2"/>
  <c r="BF385" i="2"/>
  <c r="T385" i="2"/>
  <c r="T384" i="2"/>
  <c r="R385" i="2"/>
  <c r="R384" i="2"/>
  <c r="P385" i="2"/>
  <c r="P384" i="2"/>
  <c r="BI383" i="2"/>
  <c r="BH383" i="2"/>
  <c r="BG383" i="2"/>
  <c r="BF383" i="2"/>
  <c r="T383" i="2"/>
  <c r="R383" i="2"/>
  <c r="P383" i="2"/>
  <c r="BI382" i="2"/>
  <c r="BH382" i="2"/>
  <c r="BG382" i="2"/>
  <c r="BF382" i="2"/>
  <c r="T382" i="2"/>
  <c r="R382" i="2"/>
  <c r="P382" i="2"/>
  <c r="BI381" i="2"/>
  <c r="BH381" i="2"/>
  <c r="BG381" i="2"/>
  <c r="BF381" i="2"/>
  <c r="T381" i="2"/>
  <c r="R381" i="2"/>
  <c r="P381" i="2"/>
  <c r="BI380" i="2"/>
  <c r="BH380" i="2"/>
  <c r="BG380" i="2"/>
  <c r="BF380" i="2"/>
  <c r="T380" i="2"/>
  <c r="R380" i="2"/>
  <c r="P380" i="2"/>
  <c r="BI379" i="2"/>
  <c r="BH379" i="2"/>
  <c r="BG379" i="2"/>
  <c r="BF379" i="2"/>
  <c r="T379" i="2"/>
  <c r="R379" i="2"/>
  <c r="P379" i="2"/>
  <c r="BI378" i="2"/>
  <c r="BH378" i="2"/>
  <c r="BG378" i="2"/>
  <c r="BF378" i="2"/>
  <c r="T378" i="2"/>
  <c r="R378" i="2"/>
  <c r="P378" i="2"/>
  <c r="BI377" i="2"/>
  <c r="BH377" i="2"/>
  <c r="BG377" i="2"/>
  <c r="BF377" i="2"/>
  <c r="T377" i="2"/>
  <c r="R377" i="2"/>
  <c r="P377" i="2"/>
  <c r="BI376" i="2"/>
  <c r="BH376" i="2"/>
  <c r="BG376" i="2"/>
  <c r="BF376" i="2"/>
  <c r="T376" i="2"/>
  <c r="R376" i="2"/>
  <c r="P376" i="2"/>
  <c r="BI375" i="2"/>
  <c r="BH375" i="2"/>
  <c r="BG375" i="2"/>
  <c r="BF375" i="2"/>
  <c r="T375" i="2"/>
  <c r="R375" i="2"/>
  <c r="P375" i="2"/>
  <c r="BI374" i="2"/>
  <c r="BH374" i="2"/>
  <c r="BG374" i="2"/>
  <c r="BF374" i="2"/>
  <c r="T374" i="2"/>
  <c r="R374" i="2"/>
  <c r="P374" i="2"/>
  <c r="BI373" i="2"/>
  <c r="BH373" i="2"/>
  <c r="BG373" i="2"/>
  <c r="BF373" i="2"/>
  <c r="T373" i="2"/>
  <c r="R373" i="2"/>
  <c r="P373" i="2"/>
  <c r="BI372" i="2"/>
  <c r="BH372" i="2"/>
  <c r="BG372" i="2"/>
  <c r="BF372" i="2"/>
  <c r="T372" i="2"/>
  <c r="R372" i="2"/>
  <c r="P372" i="2"/>
  <c r="BI371" i="2"/>
  <c r="BH371" i="2"/>
  <c r="BG371" i="2"/>
  <c r="BF371" i="2"/>
  <c r="T371" i="2"/>
  <c r="R371" i="2"/>
  <c r="P371" i="2"/>
  <c r="BI370" i="2"/>
  <c r="BH370" i="2"/>
  <c r="BG370" i="2"/>
  <c r="BF370" i="2"/>
  <c r="T370" i="2"/>
  <c r="R370" i="2"/>
  <c r="P370" i="2"/>
  <c r="BI369" i="2"/>
  <c r="BH369" i="2"/>
  <c r="BG369" i="2"/>
  <c r="BF369" i="2"/>
  <c r="T369" i="2"/>
  <c r="R369" i="2"/>
  <c r="P369" i="2"/>
  <c r="BI368" i="2"/>
  <c r="BH368" i="2"/>
  <c r="BG368" i="2"/>
  <c r="BF368" i="2"/>
  <c r="T368" i="2"/>
  <c r="R368" i="2"/>
  <c r="P368" i="2"/>
  <c r="BI367" i="2"/>
  <c r="BH367" i="2"/>
  <c r="BG367" i="2"/>
  <c r="BF367" i="2"/>
  <c r="T367" i="2"/>
  <c r="R367" i="2"/>
  <c r="P367" i="2"/>
  <c r="BI366" i="2"/>
  <c r="BH366" i="2"/>
  <c r="BG366" i="2"/>
  <c r="BF366" i="2"/>
  <c r="T366" i="2"/>
  <c r="R366" i="2"/>
  <c r="P366" i="2"/>
  <c r="BI365" i="2"/>
  <c r="BH365" i="2"/>
  <c r="BG365" i="2"/>
  <c r="BF365" i="2"/>
  <c r="T365" i="2"/>
  <c r="R365" i="2"/>
  <c r="P365" i="2"/>
  <c r="BI364" i="2"/>
  <c r="BH364" i="2"/>
  <c r="BG364" i="2"/>
  <c r="BF364" i="2"/>
  <c r="T364" i="2"/>
  <c r="R364" i="2"/>
  <c r="P364" i="2"/>
  <c r="BI363" i="2"/>
  <c r="BH363" i="2"/>
  <c r="BG363" i="2"/>
  <c r="BF363" i="2"/>
  <c r="T363" i="2"/>
  <c r="R363" i="2"/>
  <c r="P363" i="2"/>
  <c r="BI362" i="2"/>
  <c r="BH362" i="2"/>
  <c r="BG362" i="2"/>
  <c r="BF362" i="2"/>
  <c r="T362" i="2"/>
  <c r="R362" i="2"/>
  <c r="P362" i="2"/>
  <c r="BI361" i="2"/>
  <c r="BH361" i="2"/>
  <c r="BG361" i="2"/>
  <c r="BF361" i="2"/>
  <c r="T361" i="2"/>
  <c r="R361" i="2"/>
  <c r="P361" i="2"/>
  <c r="BI360" i="2"/>
  <c r="BH360" i="2"/>
  <c r="BG360" i="2"/>
  <c r="BF360" i="2"/>
  <c r="T360" i="2"/>
  <c r="R360" i="2"/>
  <c r="P360" i="2"/>
  <c r="BI359" i="2"/>
  <c r="BH359" i="2"/>
  <c r="BG359" i="2"/>
  <c r="BF359" i="2"/>
  <c r="T359" i="2"/>
  <c r="R359" i="2"/>
  <c r="P359" i="2"/>
  <c r="BI358" i="2"/>
  <c r="BH358" i="2"/>
  <c r="BG358" i="2"/>
  <c r="BF358" i="2"/>
  <c r="T358" i="2"/>
  <c r="R358" i="2"/>
  <c r="P358" i="2"/>
  <c r="BI357" i="2"/>
  <c r="BH357" i="2"/>
  <c r="BG357" i="2"/>
  <c r="BF357" i="2"/>
  <c r="T357" i="2"/>
  <c r="R357" i="2"/>
  <c r="P357" i="2"/>
  <c r="BI356" i="2"/>
  <c r="BH356" i="2"/>
  <c r="BG356" i="2"/>
  <c r="BF356" i="2"/>
  <c r="T356" i="2"/>
  <c r="R356" i="2"/>
  <c r="P356" i="2"/>
  <c r="BI355" i="2"/>
  <c r="BH355" i="2"/>
  <c r="BG355" i="2"/>
  <c r="BF355" i="2"/>
  <c r="T355" i="2"/>
  <c r="R355" i="2"/>
  <c r="P355" i="2"/>
  <c r="BI354" i="2"/>
  <c r="BH354" i="2"/>
  <c r="BG354" i="2"/>
  <c r="BF354" i="2"/>
  <c r="T354" i="2"/>
  <c r="R354" i="2"/>
  <c r="P354" i="2"/>
  <c r="BI353" i="2"/>
  <c r="BH353" i="2"/>
  <c r="BG353" i="2"/>
  <c r="BF353" i="2"/>
  <c r="T353" i="2"/>
  <c r="R353" i="2"/>
  <c r="P353" i="2"/>
  <c r="BI352" i="2"/>
  <c r="BH352" i="2"/>
  <c r="BG352" i="2"/>
  <c r="BF352" i="2"/>
  <c r="T352" i="2"/>
  <c r="R352" i="2"/>
  <c r="P352" i="2"/>
  <c r="BI351" i="2"/>
  <c r="BH351" i="2"/>
  <c r="BG351" i="2"/>
  <c r="BF351" i="2"/>
  <c r="T351" i="2"/>
  <c r="R351" i="2"/>
  <c r="P351" i="2"/>
  <c r="BI350" i="2"/>
  <c r="BH350" i="2"/>
  <c r="BG350" i="2"/>
  <c r="BF350" i="2"/>
  <c r="T350" i="2"/>
  <c r="R350" i="2"/>
  <c r="P350" i="2"/>
  <c r="BI349" i="2"/>
  <c r="BH349" i="2"/>
  <c r="BG349" i="2"/>
  <c r="BF349" i="2"/>
  <c r="T349" i="2"/>
  <c r="R349" i="2"/>
  <c r="P349" i="2"/>
  <c r="BI348" i="2"/>
  <c r="BH348" i="2"/>
  <c r="BG348" i="2"/>
  <c r="BF348" i="2"/>
  <c r="T348" i="2"/>
  <c r="R348" i="2"/>
  <c r="P348" i="2"/>
  <c r="BI347" i="2"/>
  <c r="BH347" i="2"/>
  <c r="BG347" i="2"/>
  <c r="BF347" i="2"/>
  <c r="T347" i="2"/>
  <c r="R347" i="2"/>
  <c r="P347" i="2"/>
  <c r="BI346" i="2"/>
  <c r="BH346" i="2"/>
  <c r="BG346" i="2"/>
  <c r="BF346" i="2"/>
  <c r="T346" i="2"/>
  <c r="R346" i="2"/>
  <c r="P346" i="2"/>
  <c r="BI345" i="2"/>
  <c r="BH345" i="2"/>
  <c r="BG345" i="2"/>
  <c r="BF345" i="2"/>
  <c r="T345" i="2"/>
  <c r="R345" i="2"/>
  <c r="P345" i="2"/>
  <c r="BI344" i="2"/>
  <c r="BH344" i="2"/>
  <c r="BG344" i="2"/>
  <c r="BF344" i="2"/>
  <c r="T344" i="2"/>
  <c r="R344" i="2"/>
  <c r="P344" i="2"/>
  <c r="BI343" i="2"/>
  <c r="BH343" i="2"/>
  <c r="BG343" i="2"/>
  <c r="BF343" i="2"/>
  <c r="T343" i="2"/>
  <c r="R343" i="2"/>
  <c r="P343" i="2"/>
  <c r="BI342" i="2"/>
  <c r="BH342" i="2"/>
  <c r="BG342" i="2"/>
  <c r="BF342" i="2"/>
  <c r="T342" i="2"/>
  <c r="R342" i="2"/>
  <c r="P342" i="2"/>
  <c r="BI341" i="2"/>
  <c r="BH341" i="2"/>
  <c r="BG341" i="2"/>
  <c r="BF341" i="2"/>
  <c r="T341" i="2"/>
  <c r="R341" i="2"/>
  <c r="P341" i="2"/>
  <c r="BI340" i="2"/>
  <c r="BH340" i="2"/>
  <c r="BG340" i="2"/>
  <c r="BF340" i="2"/>
  <c r="T340" i="2"/>
  <c r="R340" i="2"/>
  <c r="P340" i="2"/>
  <c r="BI339" i="2"/>
  <c r="BH339" i="2"/>
  <c r="BG339" i="2"/>
  <c r="BF339" i="2"/>
  <c r="T339" i="2"/>
  <c r="R339" i="2"/>
  <c r="P339" i="2"/>
  <c r="BI338" i="2"/>
  <c r="BH338" i="2"/>
  <c r="BG338" i="2"/>
  <c r="BF338" i="2"/>
  <c r="T338" i="2"/>
  <c r="R338" i="2"/>
  <c r="P338" i="2"/>
  <c r="BI337" i="2"/>
  <c r="BH337" i="2"/>
  <c r="BG337" i="2"/>
  <c r="BF337" i="2"/>
  <c r="T337" i="2"/>
  <c r="R337" i="2"/>
  <c r="P337" i="2"/>
  <c r="BI336" i="2"/>
  <c r="BH336" i="2"/>
  <c r="BG336" i="2"/>
  <c r="BF336" i="2"/>
  <c r="T336" i="2"/>
  <c r="R336" i="2"/>
  <c r="P336" i="2"/>
  <c r="BI335" i="2"/>
  <c r="BH335" i="2"/>
  <c r="BG335" i="2"/>
  <c r="BF335" i="2"/>
  <c r="T335" i="2"/>
  <c r="R335" i="2"/>
  <c r="P335" i="2"/>
  <c r="BI334" i="2"/>
  <c r="BH334" i="2"/>
  <c r="BG334" i="2"/>
  <c r="BF334" i="2"/>
  <c r="T334" i="2"/>
  <c r="R334" i="2"/>
  <c r="P334" i="2"/>
  <c r="BI333" i="2"/>
  <c r="BH333" i="2"/>
  <c r="BG333" i="2"/>
  <c r="BF333" i="2"/>
  <c r="T333" i="2"/>
  <c r="R333" i="2"/>
  <c r="P333" i="2"/>
  <c r="BI332" i="2"/>
  <c r="BH332" i="2"/>
  <c r="BG332" i="2"/>
  <c r="BF332" i="2"/>
  <c r="T332" i="2"/>
  <c r="R332" i="2"/>
  <c r="P332" i="2"/>
  <c r="BI331" i="2"/>
  <c r="BH331" i="2"/>
  <c r="BG331" i="2"/>
  <c r="BF331" i="2"/>
  <c r="T331" i="2"/>
  <c r="R331" i="2"/>
  <c r="P331" i="2"/>
  <c r="BI330" i="2"/>
  <c r="BH330" i="2"/>
  <c r="BG330" i="2"/>
  <c r="BF330" i="2"/>
  <c r="T330" i="2"/>
  <c r="R330" i="2"/>
  <c r="P330" i="2"/>
  <c r="BI329" i="2"/>
  <c r="BH329" i="2"/>
  <c r="BG329" i="2"/>
  <c r="BF329" i="2"/>
  <c r="T329" i="2"/>
  <c r="R329" i="2"/>
  <c r="P329" i="2"/>
  <c r="BI328" i="2"/>
  <c r="BH328" i="2"/>
  <c r="BG328" i="2"/>
  <c r="BF328" i="2"/>
  <c r="T328" i="2"/>
  <c r="R328" i="2"/>
  <c r="P328" i="2"/>
  <c r="BI327" i="2"/>
  <c r="BH327" i="2"/>
  <c r="BG327" i="2"/>
  <c r="BF327" i="2"/>
  <c r="T327" i="2"/>
  <c r="R327" i="2"/>
  <c r="P327" i="2"/>
  <c r="BI325" i="2"/>
  <c r="BH325" i="2"/>
  <c r="BG325" i="2"/>
  <c r="BF325" i="2"/>
  <c r="T325" i="2"/>
  <c r="R325" i="2"/>
  <c r="P325" i="2"/>
  <c r="BI324" i="2"/>
  <c r="BH324" i="2"/>
  <c r="BG324" i="2"/>
  <c r="BF324" i="2"/>
  <c r="T324" i="2"/>
  <c r="R324" i="2"/>
  <c r="P324" i="2"/>
  <c r="BI323" i="2"/>
  <c r="BH323" i="2"/>
  <c r="BG323" i="2"/>
  <c r="BF323" i="2"/>
  <c r="T323" i="2"/>
  <c r="R323" i="2"/>
  <c r="P323" i="2"/>
  <c r="BI322" i="2"/>
  <c r="BH322" i="2"/>
  <c r="BG322" i="2"/>
  <c r="BF322" i="2"/>
  <c r="T322" i="2"/>
  <c r="R322" i="2"/>
  <c r="P322" i="2"/>
  <c r="BI321" i="2"/>
  <c r="BH321" i="2"/>
  <c r="BG321" i="2"/>
  <c r="BF321" i="2"/>
  <c r="T321" i="2"/>
  <c r="R321" i="2"/>
  <c r="P321" i="2"/>
  <c r="BI320" i="2"/>
  <c r="BH320" i="2"/>
  <c r="BG320" i="2"/>
  <c r="BF320" i="2"/>
  <c r="T320" i="2"/>
  <c r="R320" i="2"/>
  <c r="P320" i="2"/>
  <c r="BI319" i="2"/>
  <c r="BH319" i="2"/>
  <c r="BG319" i="2"/>
  <c r="BF319" i="2"/>
  <c r="T319" i="2"/>
  <c r="R319" i="2"/>
  <c r="P319" i="2"/>
  <c r="BI318" i="2"/>
  <c r="BH318" i="2"/>
  <c r="BG318" i="2"/>
  <c r="BF318" i="2"/>
  <c r="T318" i="2"/>
  <c r="R318" i="2"/>
  <c r="P318" i="2"/>
  <c r="BI317" i="2"/>
  <c r="BH317" i="2"/>
  <c r="BG317" i="2"/>
  <c r="BF317" i="2"/>
  <c r="T317" i="2"/>
  <c r="R317" i="2"/>
  <c r="P317" i="2"/>
  <c r="BI316" i="2"/>
  <c r="BH316" i="2"/>
  <c r="BG316" i="2"/>
  <c r="BF316" i="2"/>
  <c r="T316" i="2"/>
  <c r="R316" i="2"/>
  <c r="P316" i="2"/>
  <c r="BI315" i="2"/>
  <c r="BH315" i="2"/>
  <c r="BG315" i="2"/>
  <c r="BF315" i="2"/>
  <c r="T315" i="2"/>
  <c r="R315" i="2"/>
  <c r="P315" i="2"/>
  <c r="BI314" i="2"/>
  <c r="BH314" i="2"/>
  <c r="BG314" i="2"/>
  <c r="BF314" i="2"/>
  <c r="T314" i="2"/>
  <c r="R314" i="2"/>
  <c r="P314" i="2"/>
  <c r="BI313" i="2"/>
  <c r="BH313" i="2"/>
  <c r="BG313" i="2"/>
  <c r="BF313" i="2"/>
  <c r="T313" i="2"/>
  <c r="R313" i="2"/>
  <c r="P313" i="2"/>
  <c r="BI312" i="2"/>
  <c r="BH312" i="2"/>
  <c r="BG312" i="2"/>
  <c r="BF312" i="2"/>
  <c r="T312" i="2"/>
  <c r="R312" i="2"/>
  <c r="P312" i="2"/>
  <c r="BI311" i="2"/>
  <c r="BH311" i="2"/>
  <c r="BG311" i="2"/>
  <c r="BF311" i="2"/>
  <c r="T311" i="2"/>
  <c r="R311" i="2"/>
  <c r="P311" i="2"/>
  <c r="BI310" i="2"/>
  <c r="BH310" i="2"/>
  <c r="BG310" i="2"/>
  <c r="BF310" i="2"/>
  <c r="T310" i="2"/>
  <c r="R310" i="2"/>
  <c r="P310" i="2"/>
  <c r="BI309" i="2"/>
  <c r="BH309" i="2"/>
  <c r="BG309" i="2"/>
  <c r="BF309" i="2"/>
  <c r="T309" i="2"/>
  <c r="R309" i="2"/>
  <c r="P309" i="2"/>
  <c r="BI308" i="2"/>
  <c r="BH308" i="2"/>
  <c r="BG308" i="2"/>
  <c r="BF308" i="2"/>
  <c r="T308" i="2"/>
  <c r="R308" i="2"/>
  <c r="P308" i="2"/>
  <c r="BI307" i="2"/>
  <c r="BH307" i="2"/>
  <c r="BG307" i="2"/>
  <c r="BF307" i="2"/>
  <c r="T307" i="2"/>
  <c r="R307" i="2"/>
  <c r="P307" i="2"/>
  <c r="BI306" i="2"/>
  <c r="BH306" i="2"/>
  <c r="BG306" i="2"/>
  <c r="BF306" i="2"/>
  <c r="T306" i="2"/>
  <c r="R306" i="2"/>
  <c r="P306" i="2"/>
  <c r="BI305" i="2"/>
  <c r="BH305" i="2"/>
  <c r="BG305" i="2"/>
  <c r="BF305" i="2"/>
  <c r="T305" i="2"/>
  <c r="R305" i="2"/>
  <c r="P305" i="2"/>
  <c r="BI304" i="2"/>
  <c r="BH304" i="2"/>
  <c r="BG304" i="2"/>
  <c r="BF304" i="2"/>
  <c r="T304" i="2"/>
  <c r="R304" i="2"/>
  <c r="P304" i="2"/>
  <c r="BI303" i="2"/>
  <c r="BH303" i="2"/>
  <c r="BG303" i="2"/>
  <c r="BF303" i="2"/>
  <c r="T303" i="2"/>
  <c r="R303" i="2"/>
  <c r="P303" i="2"/>
  <c r="BI301" i="2"/>
  <c r="BH301" i="2"/>
  <c r="BG301" i="2"/>
  <c r="BF301" i="2"/>
  <c r="T301" i="2"/>
  <c r="R301" i="2"/>
  <c r="P301" i="2"/>
  <c r="BI299" i="2"/>
  <c r="BH299" i="2"/>
  <c r="BG299" i="2"/>
  <c r="BF299" i="2"/>
  <c r="T299" i="2"/>
  <c r="R299" i="2"/>
  <c r="P299" i="2"/>
  <c r="BI297" i="2"/>
  <c r="BH297" i="2"/>
  <c r="BG297" i="2"/>
  <c r="BF297" i="2"/>
  <c r="T297" i="2"/>
  <c r="R297" i="2"/>
  <c r="P297" i="2"/>
  <c r="BI295" i="2"/>
  <c r="BH295" i="2"/>
  <c r="BG295" i="2"/>
  <c r="BF295" i="2"/>
  <c r="T295" i="2"/>
  <c r="R295" i="2"/>
  <c r="P295" i="2"/>
  <c r="BI293" i="2"/>
  <c r="BH293" i="2"/>
  <c r="BG293" i="2"/>
  <c r="BF293" i="2"/>
  <c r="T293" i="2"/>
  <c r="R293" i="2"/>
  <c r="P293" i="2"/>
  <c r="BI291" i="2"/>
  <c r="BH291" i="2"/>
  <c r="BG291" i="2"/>
  <c r="BF291" i="2"/>
  <c r="T291" i="2"/>
  <c r="R291" i="2"/>
  <c r="P291" i="2"/>
  <c r="BI289" i="2"/>
  <c r="BH289" i="2"/>
  <c r="BG289" i="2"/>
  <c r="BF289" i="2"/>
  <c r="T289" i="2"/>
  <c r="R289" i="2"/>
  <c r="P289" i="2"/>
  <c r="BI287" i="2"/>
  <c r="BH287" i="2"/>
  <c r="BG287" i="2"/>
  <c r="BF287" i="2"/>
  <c r="T287" i="2"/>
  <c r="R287" i="2"/>
  <c r="P287" i="2"/>
  <c r="BI286" i="2"/>
  <c r="BH286" i="2"/>
  <c r="BG286" i="2"/>
  <c r="BF286" i="2"/>
  <c r="T286" i="2"/>
  <c r="R286" i="2"/>
  <c r="P286" i="2"/>
  <c r="BI285" i="2"/>
  <c r="BH285" i="2"/>
  <c r="BG285" i="2"/>
  <c r="BF285" i="2"/>
  <c r="T285" i="2"/>
  <c r="R285" i="2"/>
  <c r="P285" i="2"/>
  <c r="BI284" i="2"/>
  <c r="BH284" i="2"/>
  <c r="BG284" i="2"/>
  <c r="BF284" i="2"/>
  <c r="T284" i="2"/>
  <c r="R284" i="2"/>
  <c r="P284" i="2"/>
  <c r="BI283" i="2"/>
  <c r="BH283" i="2"/>
  <c r="BG283" i="2"/>
  <c r="BF283" i="2"/>
  <c r="T283" i="2"/>
  <c r="R283" i="2"/>
  <c r="P283" i="2"/>
  <c r="BI281" i="2"/>
  <c r="BH281" i="2"/>
  <c r="BG281" i="2"/>
  <c r="BF281" i="2"/>
  <c r="T281" i="2"/>
  <c r="R281" i="2"/>
  <c r="P281" i="2"/>
  <c r="BI280" i="2"/>
  <c r="BH280" i="2"/>
  <c r="BG280" i="2"/>
  <c r="BF280" i="2"/>
  <c r="T280" i="2"/>
  <c r="R280" i="2"/>
  <c r="P280" i="2"/>
  <c r="BI279" i="2"/>
  <c r="BH279" i="2"/>
  <c r="BG279" i="2"/>
  <c r="BF279" i="2"/>
  <c r="T279" i="2"/>
  <c r="R279" i="2"/>
  <c r="P279" i="2"/>
  <c r="BI278" i="2"/>
  <c r="BH278" i="2"/>
  <c r="BG278" i="2"/>
  <c r="BF278" i="2"/>
  <c r="T278" i="2"/>
  <c r="R278" i="2"/>
  <c r="P278" i="2"/>
  <c r="BI276" i="2"/>
  <c r="BH276" i="2"/>
  <c r="BG276" i="2"/>
  <c r="BF276" i="2"/>
  <c r="T276" i="2"/>
  <c r="R276" i="2"/>
  <c r="P276" i="2"/>
  <c r="BI275" i="2"/>
  <c r="BH275" i="2"/>
  <c r="BG275" i="2"/>
  <c r="BF275" i="2"/>
  <c r="T275" i="2"/>
  <c r="R275" i="2"/>
  <c r="P275" i="2"/>
  <c r="BI274" i="2"/>
  <c r="BH274" i="2"/>
  <c r="BG274" i="2"/>
  <c r="BF274" i="2"/>
  <c r="T274" i="2"/>
  <c r="R274" i="2"/>
  <c r="P274" i="2"/>
  <c r="BI273" i="2"/>
  <c r="BH273" i="2"/>
  <c r="BG273" i="2"/>
  <c r="BF273" i="2"/>
  <c r="T273" i="2"/>
  <c r="R273" i="2"/>
  <c r="P273" i="2"/>
  <c r="BI272" i="2"/>
  <c r="BH272" i="2"/>
  <c r="BG272" i="2"/>
  <c r="BF272" i="2"/>
  <c r="T272" i="2"/>
  <c r="R272" i="2"/>
  <c r="P272" i="2"/>
  <c r="BI271" i="2"/>
  <c r="BH271" i="2"/>
  <c r="BG271" i="2"/>
  <c r="BF271" i="2"/>
  <c r="T271" i="2"/>
  <c r="R271" i="2"/>
  <c r="P271" i="2"/>
  <c r="BI270" i="2"/>
  <c r="BH270" i="2"/>
  <c r="BG270" i="2"/>
  <c r="BF270" i="2"/>
  <c r="T270" i="2"/>
  <c r="R270" i="2"/>
  <c r="P270" i="2"/>
  <c r="BI269" i="2"/>
  <c r="BH269" i="2"/>
  <c r="BG269" i="2"/>
  <c r="BF269" i="2"/>
  <c r="T269" i="2"/>
  <c r="R269" i="2"/>
  <c r="P269" i="2"/>
  <c r="BI268" i="2"/>
  <c r="BH268" i="2"/>
  <c r="BG268" i="2"/>
  <c r="BF268" i="2"/>
  <c r="T268" i="2"/>
  <c r="R268" i="2"/>
  <c r="P268" i="2"/>
  <c r="BI267" i="2"/>
  <c r="BH267" i="2"/>
  <c r="BG267" i="2"/>
  <c r="BF267" i="2"/>
  <c r="T267" i="2"/>
  <c r="R267" i="2"/>
  <c r="P267" i="2"/>
  <c r="BI265" i="2"/>
  <c r="BH265" i="2"/>
  <c r="BG265" i="2"/>
  <c r="BF265" i="2"/>
  <c r="T265" i="2"/>
  <c r="R265" i="2"/>
  <c r="P265" i="2"/>
  <c r="BI264" i="2"/>
  <c r="BH264" i="2"/>
  <c r="BG264" i="2"/>
  <c r="BF264" i="2"/>
  <c r="T264" i="2"/>
  <c r="R264" i="2"/>
  <c r="P264" i="2"/>
  <c r="BI263" i="2"/>
  <c r="BH263" i="2"/>
  <c r="BG263" i="2"/>
  <c r="BF263" i="2"/>
  <c r="T263" i="2"/>
  <c r="R263" i="2"/>
  <c r="P263" i="2"/>
  <c r="BI262" i="2"/>
  <c r="BH262" i="2"/>
  <c r="BG262" i="2"/>
  <c r="BF262" i="2"/>
  <c r="T262" i="2"/>
  <c r="R262" i="2"/>
  <c r="P262" i="2"/>
  <c r="BI260" i="2"/>
  <c r="BH260" i="2"/>
  <c r="BG260" i="2"/>
  <c r="BF260" i="2"/>
  <c r="T260" i="2"/>
  <c r="R260" i="2"/>
  <c r="P260" i="2"/>
  <c r="BI259" i="2"/>
  <c r="BH259" i="2"/>
  <c r="BG259" i="2"/>
  <c r="BF259" i="2"/>
  <c r="T259" i="2"/>
  <c r="R259" i="2"/>
  <c r="P259" i="2"/>
  <c r="BI257" i="2"/>
  <c r="BH257" i="2"/>
  <c r="BG257" i="2"/>
  <c r="BF257" i="2"/>
  <c r="T257" i="2"/>
  <c r="R257" i="2"/>
  <c r="P257" i="2"/>
  <c r="BI256" i="2"/>
  <c r="BH256" i="2"/>
  <c r="BG256" i="2"/>
  <c r="BF256" i="2"/>
  <c r="T256" i="2"/>
  <c r="R256" i="2"/>
  <c r="P256" i="2"/>
  <c r="BI255" i="2"/>
  <c r="BH255" i="2"/>
  <c r="BG255" i="2"/>
  <c r="BF255" i="2"/>
  <c r="T255" i="2"/>
  <c r="R255" i="2"/>
  <c r="P255" i="2"/>
  <c r="BI254" i="2"/>
  <c r="BH254" i="2"/>
  <c r="BG254" i="2"/>
  <c r="BF254" i="2"/>
  <c r="T254" i="2"/>
  <c r="R254" i="2"/>
  <c r="P254" i="2"/>
  <c r="BI253" i="2"/>
  <c r="BH253" i="2"/>
  <c r="BG253" i="2"/>
  <c r="BF253" i="2"/>
  <c r="T253" i="2"/>
  <c r="R253" i="2"/>
  <c r="P253" i="2"/>
  <c r="BI252" i="2"/>
  <c r="BH252" i="2"/>
  <c r="BG252" i="2"/>
  <c r="BF252" i="2"/>
  <c r="T252" i="2"/>
  <c r="R252" i="2"/>
  <c r="P252" i="2"/>
  <c r="BI251" i="2"/>
  <c r="BH251" i="2"/>
  <c r="BG251" i="2"/>
  <c r="BF251" i="2"/>
  <c r="T251" i="2"/>
  <c r="R251" i="2"/>
  <c r="P251" i="2"/>
  <c r="BI250" i="2"/>
  <c r="BH250" i="2"/>
  <c r="BG250" i="2"/>
  <c r="BF250" i="2"/>
  <c r="T250" i="2"/>
  <c r="R250" i="2"/>
  <c r="P250" i="2"/>
  <c r="BI249" i="2"/>
  <c r="BH249" i="2"/>
  <c r="BG249" i="2"/>
  <c r="BF249" i="2"/>
  <c r="T249" i="2"/>
  <c r="R249" i="2"/>
  <c r="P249" i="2"/>
  <c r="BI248" i="2"/>
  <c r="BH248" i="2"/>
  <c r="BG248" i="2"/>
  <c r="BF248" i="2"/>
  <c r="T248" i="2"/>
  <c r="R248" i="2"/>
  <c r="P248" i="2"/>
  <c r="BI247" i="2"/>
  <c r="BH247" i="2"/>
  <c r="BG247" i="2"/>
  <c r="BF247" i="2"/>
  <c r="T247" i="2"/>
  <c r="R247" i="2"/>
  <c r="P247" i="2"/>
  <c r="BI246" i="2"/>
  <c r="BH246" i="2"/>
  <c r="BG246" i="2"/>
  <c r="BF246" i="2"/>
  <c r="T246" i="2"/>
  <c r="R246" i="2"/>
  <c r="P246" i="2"/>
  <c r="BI245" i="2"/>
  <c r="BH245" i="2"/>
  <c r="BG245" i="2"/>
  <c r="BF245" i="2"/>
  <c r="T245" i="2"/>
  <c r="R245" i="2"/>
  <c r="P245" i="2"/>
  <c r="BI244" i="2"/>
  <c r="BH244" i="2"/>
  <c r="BG244" i="2"/>
  <c r="BF244" i="2"/>
  <c r="T244" i="2"/>
  <c r="R244" i="2"/>
  <c r="P244" i="2"/>
  <c r="BI243" i="2"/>
  <c r="BH243" i="2"/>
  <c r="BG243" i="2"/>
  <c r="BF243" i="2"/>
  <c r="T243" i="2"/>
  <c r="R243" i="2"/>
  <c r="P243" i="2"/>
  <c r="BI241" i="2"/>
  <c r="BH241" i="2"/>
  <c r="BG241" i="2"/>
  <c r="BF241" i="2"/>
  <c r="T241" i="2"/>
  <c r="R241" i="2"/>
  <c r="P241" i="2"/>
  <c r="BI239" i="2"/>
  <c r="BH239" i="2"/>
  <c r="BG239" i="2"/>
  <c r="BF239" i="2"/>
  <c r="T239" i="2"/>
  <c r="R239" i="2"/>
  <c r="P239" i="2"/>
  <c r="BI238" i="2"/>
  <c r="BH238" i="2"/>
  <c r="BG238" i="2"/>
  <c r="BF238" i="2"/>
  <c r="T238" i="2"/>
  <c r="R238" i="2"/>
  <c r="P238" i="2"/>
  <c r="BI237" i="2"/>
  <c r="BH237" i="2"/>
  <c r="BG237" i="2"/>
  <c r="BF237" i="2"/>
  <c r="T237" i="2"/>
  <c r="R237" i="2"/>
  <c r="P237" i="2"/>
  <c r="BI236" i="2"/>
  <c r="BH236" i="2"/>
  <c r="BG236" i="2"/>
  <c r="BF236" i="2"/>
  <c r="T236" i="2"/>
  <c r="R236" i="2"/>
  <c r="P236" i="2"/>
  <c r="BI235" i="2"/>
  <c r="BH235" i="2"/>
  <c r="BG235" i="2"/>
  <c r="BF235" i="2"/>
  <c r="T235" i="2"/>
  <c r="R235" i="2"/>
  <c r="P235" i="2"/>
  <c r="BI234" i="2"/>
  <c r="BH234" i="2"/>
  <c r="BG234" i="2"/>
  <c r="BF234" i="2"/>
  <c r="T234" i="2"/>
  <c r="R234" i="2"/>
  <c r="P234" i="2"/>
  <c r="BI233" i="2"/>
  <c r="BH233" i="2"/>
  <c r="BG233" i="2"/>
  <c r="BF233" i="2"/>
  <c r="T233" i="2"/>
  <c r="R233" i="2"/>
  <c r="P233" i="2"/>
  <c r="BI232" i="2"/>
  <c r="BH232" i="2"/>
  <c r="BG232" i="2"/>
  <c r="BF232" i="2"/>
  <c r="T232" i="2"/>
  <c r="R232" i="2"/>
  <c r="P232" i="2"/>
  <c r="BI231" i="2"/>
  <c r="BH231" i="2"/>
  <c r="BG231" i="2"/>
  <c r="BF231" i="2"/>
  <c r="T231" i="2"/>
  <c r="R231" i="2"/>
  <c r="P231" i="2"/>
  <c r="BI230" i="2"/>
  <c r="BH230" i="2"/>
  <c r="BG230" i="2"/>
  <c r="BF230" i="2"/>
  <c r="T230" i="2"/>
  <c r="R230" i="2"/>
  <c r="P230" i="2"/>
  <c r="BI229" i="2"/>
  <c r="BH229" i="2"/>
  <c r="BG229" i="2"/>
  <c r="BF229" i="2"/>
  <c r="T229" i="2"/>
  <c r="R229" i="2"/>
  <c r="P229" i="2"/>
  <c r="BI228" i="2"/>
  <c r="BH228" i="2"/>
  <c r="BG228" i="2"/>
  <c r="BF228" i="2"/>
  <c r="T228" i="2"/>
  <c r="R228" i="2"/>
  <c r="P228" i="2"/>
  <c r="BI227" i="2"/>
  <c r="BH227" i="2"/>
  <c r="BG227" i="2"/>
  <c r="BF227" i="2"/>
  <c r="T227" i="2"/>
  <c r="R227" i="2"/>
  <c r="P227" i="2"/>
  <c r="BI226" i="2"/>
  <c r="BH226" i="2"/>
  <c r="BG226" i="2"/>
  <c r="BF226" i="2"/>
  <c r="T226" i="2"/>
  <c r="R226" i="2"/>
  <c r="P226" i="2"/>
  <c r="BI225" i="2"/>
  <c r="BH225" i="2"/>
  <c r="BG225" i="2"/>
  <c r="BF225" i="2"/>
  <c r="T225" i="2"/>
  <c r="R225" i="2"/>
  <c r="P225" i="2"/>
  <c r="BI224" i="2"/>
  <c r="BH224" i="2"/>
  <c r="BG224" i="2"/>
  <c r="BF224" i="2"/>
  <c r="T224" i="2"/>
  <c r="R224" i="2"/>
  <c r="P224" i="2"/>
  <c r="BI223" i="2"/>
  <c r="BH223" i="2"/>
  <c r="BG223" i="2"/>
  <c r="BF223" i="2"/>
  <c r="T223" i="2"/>
  <c r="R223" i="2"/>
  <c r="P223" i="2"/>
  <c r="BI222" i="2"/>
  <c r="BH222" i="2"/>
  <c r="BG222" i="2"/>
  <c r="BF222" i="2"/>
  <c r="T222" i="2"/>
  <c r="R222" i="2"/>
  <c r="P222" i="2"/>
  <c r="BI221" i="2"/>
  <c r="BH221" i="2"/>
  <c r="BG221" i="2"/>
  <c r="BF221" i="2"/>
  <c r="T221" i="2"/>
  <c r="R221" i="2"/>
  <c r="P221" i="2"/>
  <c r="BI220" i="2"/>
  <c r="BH220" i="2"/>
  <c r="BG220" i="2"/>
  <c r="BF220" i="2"/>
  <c r="T220" i="2"/>
  <c r="R220" i="2"/>
  <c r="P220" i="2"/>
  <c r="BI219" i="2"/>
  <c r="BH219" i="2"/>
  <c r="BG219" i="2"/>
  <c r="BF219" i="2"/>
  <c r="T219" i="2"/>
  <c r="R219" i="2"/>
  <c r="P219" i="2"/>
  <c r="BI218" i="2"/>
  <c r="BH218" i="2"/>
  <c r="BG218" i="2"/>
  <c r="BF218" i="2"/>
  <c r="T218" i="2"/>
  <c r="R218" i="2"/>
  <c r="P218" i="2"/>
  <c r="BI217" i="2"/>
  <c r="BH217" i="2"/>
  <c r="BG217" i="2"/>
  <c r="BF217" i="2"/>
  <c r="T217" i="2"/>
  <c r="R217" i="2"/>
  <c r="P217" i="2"/>
  <c r="BI216" i="2"/>
  <c r="BH216" i="2"/>
  <c r="BG216" i="2"/>
  <c r="BF216" i="2"/>
  <c r="T216" i="2"/>
  <c r="R216" i="2"/>
  <c r="P216" i="2"/>
  <c r="BI215" i="2"/>
  <c r="BH215" i="2"/>
  <c r="BG215" i="2"/>
  <c r="BF215" i="2"/>
  <c r="T215" i="2"/>
  <c r="R215" i="2"/>
  <c r="P215" i="2"/>
  <c r="BI214" i="2"/>
  <c r="BH214" i="2"/>
  <c r="BG214" i="2"/>
  <c r="BF214" i="2"/>
  <c r="T214" i="2"/>
  <c r="R214" i="2"/>
  <c r="P214" i="2"/>
  <c r="BI213" i="2"/>
  <c r="BH213" i="2"/>
  <c r="BG213" i="2"/>
  <c r="BF213" i="2"/>
  <c r="T213" i="2"/>
  <c r="R213" i="2"/>
  <c r="P213" i="2"/>
  <c r="BI211" i="2"/>
  <c r="BH211" i="2"/>
  <c r="BG211" i="2"/>
  <c r="BF211" i="2"/>
  <c r="T211" i="2"/>
  <c r="R211" i="2"/>
  <c r="P211" i="2"/>
  <c r="BI209" i="2"/>
  <c r="BH209" i="2"/>
  <c r="BG209" i="2"/>
  <c r="BF209" i="2"/>
  <c r="T209" i="2"/>
  <c r="R209" i="2"/>
  <c r="P209" i="2"/>
  <c r="BI207" i="2"/>
  <c r="BH207" i="2"/>
  <c r="BG207" i="2"/>
  <c r="BF207" i="2"/>
  <c r="T207" i="2"/>
  <c r="R207" i="2"/>
  <c r="P207" i="2"/>
  <c r="BI206" i="2"/>
  <c r="BH206" i="2"/>
  <c r="BG206" i="2"/>
  <c r="BF206" i="2"/>
  <c r="T206" i="2"/>
  <c r="R206" i="2"/>
  <c r="P206" i="2"/>
  <c r="BI205" i="2"/>
  <c r="BH205" i="2"/>
  <c r="BG205" i="2"/>
  <c r="BF205" i="2"/>
  <c r="T205" i="2"/>
  <c r="R205" i="2"/>
  <c r="P205" i="2"/>
  <c r="BI204" i="2"/>
  <c r="BH204" i="2"/>
  <c r="BG204" i="2"/>
  <c r="BF204" i="2"/>
  <c r="T204" i="2"/>
  <c r="R204" i="2"/>
  <c r="P204" i="2"/>
  <c r="BI203" i="2"/>
  <c r="BH203" i="2"/>
  <c r="BG203" i="2"/>
  <c r="BF203" i="2"/>
  <c r="T203" i="2"/>
  <c r="R203" i="2"/>
  <c r="P203" i="2"/>
  <c r="BI202" i="2"/>
  <c r="BH202" i="2"/>
  <c r="BG202" i="2"/>
  <c r="BF202" i="2"/>
  <c r="T202" i="2"/>
  <c r="R202" i="2"/>
  <c r="P202" i="2"/>
  <c r="BI201" i="2"/>
  <c r="BH201" i="2"/>
  <c r="BG201" i="2"/>
  <c r="BF201" i="2"/>
  <c r="T201" i="2"/>
  <c r="R201" i="2"/>
  <c r="P201" i="2"/>
  <c r="BI200" i="2"/>
  <c r="BH200" i="2"/>
  <c r="BG200" i="2"/>
  <c r="BF200" i="2"/>
  <c r="T200" i="2"/>
  <c r="R200" i="2"/>
  <c r="P200" i="2"/>
  <c r="BI199" i="2"/>
  <c r="BH199" i="2"/>
  <c r="BG199" i="2"/>
  <c r="BF199" i="2"/>
  <c r="T199" i="2"/>
  <c r="R199" i="2"/>
  <c r="P199" i="2"/>
  <c r="BI198" i="2"/>
  <c r="BH198" i="2"/>
  <c r="BG198" i="2"/>
  <c r="BF198" i="2"/>
  <c r="T198" i="2"/>
  <c r="R198" i="2"/>
  <c r="P198" i="2"/>
  <c r="BI197" i="2"/>
  <c r="BH197" i="2"/>
  <c r="BG197" i="2"/>
  <c r="BF197" i="2"/>
  <c r="T197" i="2"/>
  <c r="R197" i="2"/>
  <c r="P197" i="2"/>
  <c r="BI196" i="2"/>
  <c r="BH196" i="2"/>
  <c r="BG196" i="2"/>
  <c r="BF196" i="2"/>
  <c r="T196" i="2"/>
  <c r="R196" i="2"/>
  <c r="P196" i="2"/>
  <c r="BI195" i="2"/>
  <c r="BH195" i="2"/>
  <c r="BG195" i="2"/>
  <c r="BF195" i="2"/>
  <c r="T195" i="2"/>
  <c r="R195" i="2"/>
  <c r="P195" i="2"/>
  <c r="BI194" i="2"/>
  <c r="BH194" i="2"/>
  <c r="BG194" i="2"/>
  <c r="BF194" i="2"/>
  <c r="T194" i="2"/>
  <c r="R194" i="2"/>
  <c r="P194" i="2"/>
  <c r="BI193" i="2"/>
  <c r="BH193" i="2"/>
  <c r="BG193" i="2"/>
  <c r="BF193" i="2"/>
  <c r="T193" i="2"/>
  <c r="R193" i="2"/>
  <c r="P193" i="2"/>
  <c r="BI192" i="2"/>
  <c r="BH192" i="2"/>
  <c r="BG192" i="2"/>
  <c r="BF192" i="2"/>
  <c r="T192" i="2"/>
  <c r="R192" i="2"/>
  <c r="P192" i="2"/>
  <c r="BI191" i="2"/>
  <c r="BH191" i="2"/>
  <c r="BG191" i="2"/>
  <c r="BF191" i="2"/>
  <c r="T191" i="2"/>
  <c r="R191" i="2"/>
  <c r="P191" i="2"/>
  <c r="BI190" i="2"/>
  <c r="BH190" i="2"/>
  <c r="BG190" i="2"/>
  <c r="BF190" i="2"/>
  <c r="T190" i="2"/>
  <c r="R190" i="2"/>
  <c r="P190" i="2"/>
  <c r="BI189" i="2"/>
  <c r="BH189" i="2"/>
  <c r="BG189" i="2"/>
  <c r="BF189" i="2"/>
  <c r="T189" i="2"/>
  <c r="R189" i="2"/>
  <c r="P189" i="2"/>
  <c r="BI188" i="2"/>
  <c r="BH188" i="2"/>
  <c r="BG188" i="2"/>
  <c r="BF188" i="2"/>
  <c r="T188" i="2"/>
  <c r="R188" i="2"/>
  <c r="P188" i="2"/>
  <c r="BI187" i="2"/>
  <c r="BH187" i="2"/>
  <c r="BG187" i="2"/>
  <c r="BF187" i="2"/>
  <c r="T187" i="2"/>
  <c r="R187" i="2"/>
  <c r="P187" i="2"/>
  <c r="BI186" i="2"/>
  <c r="BH186" i="2"/>
  <c r="BG186" i="2"/>
  <c r="BF186" i="2"/>
  <c r="T186" i="2"/>
  <c r="R186" i="2"/>
  <c r="P186" i="2"/>
  <c r="BI185" i="2"/>
  <c r="BH185" i="2"/>
  <c r="BG185" i="2"/>
  <c r="BF185" i="2"/>
  <c r="T185" i="2"/>
  <c r="R185" i="2"/>
  <c r="P185" i="2"/>
  <c r="BI184" i="2"/>
  <c r="BH184" i="2"/>
  <c r="BG184" i="2"/>
  <c r="BF184" i="2"/>
  <c r="T184" i="2"/>
  <c r="R184" i="2"/>
  <c r="P184" i="2"/>
  <c r="BI183" i="2"/>
  <c r="BH183" i="2"/>
  <c r="BG183" i="2"/>
  <c r="BF183" i="2"/>
  <c r="T183" i="2"/>
  <c r="R183" i="2"/>
  <c r="P183" i="2"/>
  <c r="BI182" i="2"/>
  <c r="BH182" i="2"/>
  <c r="BG182" i="2"/>
  <c r="BF182" i="2"/>
  <c r="T182" i="2"/>
  <c r="R182" i="2"/>
  <c r="P182" i="2"/>
  <c r="BI181" i="2"/>
  <c r="BH181" i="2"/>
  <c r="BG181" i="2"/>
  <c r="BF181" i="2"/>
  <c r="T181" i="2"/>
  <c r="R181" i="2"/>
  <c r="P181" i="2"/>
  <c r="BI180" i="2"/>
  <c r="BH180" i="2"/>
  <c r="BG180" i="2"/>
  <c r="BF180" i="2"/>
  <c r="T180" i="2"/>
  <c r="R180" i="2"/>
  <c r="P180" i="2"/>
  <c r="BI179" i="2"/>
  <c r="BH179" i="2"/>
  <c r="BG179" i="2"/>
  <c r="BF179" i="2"/>
  <c r="T179" i="2"/>
  <c r="R179" i="2"/>
  <c r="P179" i="2"/>
  <c r="BI178" i="2"/>
  <c r="BH178" i="2"/>
  <c r="BG178" i="2"/>
  <c r="BF178" i="2"/>
  <c r="T178" i="2"/>
  <c r="R178" i="2"/>
  <c r="P178" i="2"/>
  <c r="BI177" i="2"/>
  <c r="BH177" i="2"/>
  <c r="BG177" i="2"/>
  <c r="BF177" i="2"/>
  <c r="T177" i="2"/>
  <c r="R177" i="2"/>
  <c r="P177" i="2"/>
  <c r="BI176" i="2"/>
  <c r="BH176" i="2"/>
  <c r="BG176" i="2"/>
  <c r="BF176" i="2"/>
  <c r="T176" i="2"/>
  <c r="R176" i="2"/>
  <c r="P176" i="2"/>
  <c r="BI175" i="2"/>
  <c r="BH175" i="2"/>
  <c r="BG175" i="2"/>
  <c r="BF175" i="2"/>
  <c r="T175" i="2"/>
  <c r="R175" i="2"/>
  <c r="P175" i="2"/>
  <c r="BI174" i="2"/>
  <c r="BH174" i="2"/>
  <c r="BG174" i="2"/>
  <c r="BF174" i="2"/>
  <c r="T174" i="2"/>
  <c r="R174" i="2"/>
  <c r="P174" i="2"/>
  <c r="BI173" i="2"/>
  <c r="BH173" i="2"/>
  <c r="BG173" i="2"/>
  <c r="BF173" i="2"/>
  <c r="T173" i="2"/>
  <c r="R173" i="2"/>
  <c r="P173" i="2"/>
  <c r="BI172" i="2"/>
  <c r="BH172" i="2"/>
  <c r="BG172" i="2"/>
  <c r="BF172" i="2"/>
  <c r="T172" i="2"/>
  <c r="R172" i="2"/>
  <c r="P172" i="2"/>
  <c r="BI171" i="2"/>
  <c r="BH171" i="2"/>
  <c r="BG171" i="2"/>
  <c r="BF171" i="2"/>
  <c r="T171" i="2"/>
  <c r="R171" i="2"/>
  <c r="P171" i="2"/>
  <c r="BI170" i="2"/>
  <c r="BH170" i="2"/>
  <c r="BG170" i="2"/>
  <c r="BF170" i="2"/>
  <c r="T170" i="2"/>
  <c r="R170" i="2"/>
  <c r="P170" i="2"/>
  <c r="BI169" i="2"/>
  <c r="BH169" i="2"/>
  <c r="BG169" i="2"/>
  <c r="BF169" i="2"/>
  <c r="T169" i="2"/>
  <c r="R169" i="2"/>
  <c r="P169" i="2"/>
  <c r="BI168" i="2"/>
  <c r="BH168" i="2"/>
  <c r="BG168" i="2"/>
  <c r="BF168" i="2"/>
  <c r="T168" i="2"/>
  <c r="R168" i="2"/>
  <c r="P168" i="2"/>
  <c r="BI167" i="2"/>
  <c r="BH167" i="2"/>
  <c r="BG167" i="2"/>
  <c r="BF167" i="2"/>
  <c r="T167" i="2"/>
  <c r="R167" i="2"/>
  <c r="P167" i="2"/>
  <c r="BI165" i="2"/>
  <c r="BH165" i="2"/>
  <c r="BG165" i="2"/>
  <c r="BF165" i="2"/>
  <c r="T165" i="2"/>
  <c r="R165" i="2"/>
  <c r="P165" i="2"/>
  <c r="BI164" i="2"/>
  <c r="BH164" i="2"/>
  <c r="BG164" i="2"/>
  <c r="BF164" i="2"/>
  <c r="T164" i="2"/>
  <c r="R164" i="2"/>
  <c r="P164" i="2"/>
  <c r="BI163" i="2"/>
  <c r="BH163" i="2"/>
  <c r="BG163" i="2"/>
  <c r="BF163" i="2"/>
  <c r="T163" i="2"/>
  <c r="R163" i="2"/>
  <c r="P163" i="2"/>
  <c r="BI162" i="2"/>
  <c r="BH162" i="2"/>
  <c r="BG162" i="2"/>
  <c r="BF162" i="2"/>
  <c r="T162" i="2"/>
  <c r="R162" i="2"/>
  <c r="P162" i="2"/>
  <c r="BI160" i="2"/>
  <c r="BH160" i="2"/>
  <c r="BG160" i="2"/>
  <c r="BF160" i="2"/>
  <c r="T160" i="2"/>
  <c r="T159" i="2"/>
  <c r="R160" i="2"/>
  <c r="R159" i="2" s="1"/>
  <c r="P160" i="2"/>
  <c r="P159" i="2"/>
  <c r="BI157" i="2"/>
  <c r="BH157" i="2"/>
  <c r="BG157" i="2"/>
  <c r="BF157" i="2"/>
  <c r="T157" i="2"/>
  <c r="R157" i="2"/>
  <c r="P157" i="2"/>
  <c r="BI156" i="2"/>
  <c r="BH156" i="2"/>
  <c r="BG156" i="2"/>
  <c r="BF156" i="2"/>
  <c r="T156" i="2"/>
  <c r="R156" i="2"/>
  <c r="P156" i="2"/>
  <c r="BI154" i="2"/>
  <c r="BH154" i="2"/>
  <c r="BG154" i="2"/>
  <c r="BF154" i="2"/>
  <c r="T154" i="2"/>
  <c r="T153" i="2"/>
  <c r="R154" i="2"/>
  <c r="R153" i="2" s="1"/>
  <c r="P154" i="2"/>
  <c r="P153" i="2"/>
  <c r="BI152" i="2"/>
  <c r="BH152" i="2"/>
  <c r="BG152" i="2"/>
  <c r="BF152" i="2"/>
  <c r="T152" i="2"/>
  <c r="T151" i="2" s="1"/>
  <c r="R152" i="2"/>
  <c r="R151" i="2"/>
  <c r="P152" i="2"/>
  <c r="P151" i="2" s="1"/>
  <c r="BI149" i="2"/>
  <c r="BH149" i="2"/>
  <c r="BG149" i="2"/>
  <c r="BF149" i="2"/>
  <c r="T149" i="2"/>
  <c r="R149" i="2"/>
  <c r="P149" i="2"/>
  <c r="BI148" i="2"/>
  <c r="BH148" i="2"/>
  <c r="BG148" i="2"/>
  <c r="BF148" i="2"/>
  <c r="T148" i="2"/>
  <c r="R148" i="2"/>
  <c r="P148" i="2"/>
  <c r="BI147" i="2"/>
  <c r="BH147" i="2"/>
  <c r="BG147" i="2"/>
  <c r="BF147" i="2"/>
  <c r="T147" i="2"/>
  <c r="R147" i="2"/>
  <c r="P147" i="2"/>
  <c r="BI145" i="2"/>
  <c r="BH145" i="2"/>
  <c r="BG145" i="2"/>
  <c r="BF145" i="2"/>
  <c r="T145" i="2"/>
  <c r="R145" i="2"/>
  <c r="P145" i="2"/>
  <c r="BI144" i="2"/>
  <c r="BH144" i="2"/>
  <c r="BG144" i="2"/>
  <c r="BF144" i="2"/>
  <c r="T144" i="2"/>
  <c r="R144" i="2"/>
  <c r="P144" i="2"/>
  <c r="BI143" i="2"/>
  <c r="BH143" i="2"/>
  <c r="BG143" i="2"/>
  <c r="BF143" i="2"/>
  <c r="T143" i="2"/>
  <c r="R143" i="2"/>
  <c r="P143" i="2"/>
  <c r="BI142" i="2"/>
  <c r="BH142" i="2"/>
  <c r="BG142" i="2"/>
  <c r="BF142" i="2"/>
  <c r="T142" i="2"/>
  <c r="R142" i="2"/>
  <c r="P142" i="2"/>
  <c r="BI141" i="2"/>
  <c r="BH141" i="2"/>
  <c r="BG141" i="2"/>
  <c r="BF141" i="2"/>
  <c r="T141" i="2"/>
  <c r="R141" i="2"/>
  <c r="P141" i="2"/>
  <c r="BI140" i="2"/>
  <c r="BH140" i="2"/>
  <c r="BG140" i="2"/>
  <c r="BF140" i="2"/>
  <c r="T140" i="2"/>
  <c r="R140" i="2"/>
  <c r="P140" i="2"/>
  <c r="BI139" i="2"/>
  <c r="BH139" i="2"/>
  <c r="BG139" i="2"/>
  <c r="F35" i="2" s="1"/>
  <c r="BF139" i="2"/>
  <c r="T139" i="2"/>
  <c r="R139" i="2"/>
  <c r="P139" i="2"/>
  <c r="BI138" i="2"/>
  <c r="BH138" i="2"/>
  <c r="BG138" i="2"/>
  <c r="BF138" i="2"/>
  <c r="T138" i="2"/>
  <c r="R138" i="2"/>
  <c r="P138" i="2"/>
  <c r="BI137" i="2"/>
  <c r="F37" i="2" s="1"/>
  <c r="BH137" i="2"/>
  <c r="BG137" i="2"/>
  <c r="BF137" i="2"/>
  <c r="T137" i="2"/>
  <c r="R137" i="2"/>
  <c r="P137" i="2"/>
  <c r="BI136" i="2"/>
  <c r="BH136" i="2"/>
  <c r="F36" i="2" s="1"/>
  <c r="BG136" i="2"/>
  <c r="BF136" i="2"/>
  <c r="T136" i="2"/>
  <c r="R136" i="2"/>
  <c r="P136" i="2"/>
  <c r="BI135" i="2"/>
  <c r="BH135" i="2"/>
  <c r="BG135" i="2"/>
  <c r="BF135" i="2"/>
  <c r="T135" i="2"/>
  <c r="R135" i="2"/>
  <c r="P135" i="2"/>
  <c r="BI134" i="2"/>
  <c r="BH134" i="2"/>
  <c r="BG134" i="2"/>
  <c r="BF134" i="2"/>
  <c r="J34" i="2" s="1"/>
  <c r="T134" i="2"/>
  <c r="R134" i="2"/>
  <c r="P134" i="2"/>
  <c r="J128" i="2"/>
  <c r="J127" i="2"/>
  <c r="F127" i="2"/>
  <c r="F125" i="2"/>
  <c r="E123" i="2"/>
  <c r="J92" i="2"/>
  <c r="J91" i="2"/>
  <c r="F91" i="2"/>
  <c r="F89" i="2"/>
  <c r="E87" i="2"/>
  <c r="J18" i="2"/>
  <c r="E18" i="2"/>
  <c r="F92" i="2"/>
  <c r="J17" i="2"/>
  <c r="J12" i="2"/>
  <c r="J89" i="2" s="1"/>
  <c r="E7" i="2"/>
  <c r="E121" i="2" s="1"/>
  <c r="L90" i="1"/>
  <c r="AM90" i="1"/>
  <c r="AM89" i="1"/>
  <c r="L89" i="1"/>
  <c r="AM87" i="1"/>
  <c r="L87" i="1"/>
  <c r="L85" i="1"/>
  <c r="L84" i="1"/>
  <c r="J466" i="2"/>
  <c r="BK450" i="2"/>
  <c r="BK442" i="2"/>
  <c r="J422" i="2"/>
  <c r="BK410" i="2"/>
  <c r="BK402" i="2"/>
  <c r="BK381" i="2"/>
  <c r="BK358" i="2"/>
  <c r="J337" i="2"/>
  <c r="J323" i="2"/>
  <c r="J316" i="2"/>
  <c r="BK299" i="2"/>
  <c r="J272" i="2"/>
  <c r="BK254" i="2"/>
  <c r="BK232" i="2"/>
  <c r="BK214" i="2"/>
  <c r="BK189" i="2"/>
  <c r="BK156" i="2"/>
  <c r="J424" i="2"/>
  <c r="J402" i="2"/>
  <c r="BK339" i="2"/>
  <c r="BK318" i="2"/>
  <c r="BK251" i="2"/>
  <c r="BK229" i="2"/>
  <c r="BK181" i="2"/>
  <c r="BK177" i="2"/>
  <c r="BK141" i="2"/>
  <c r="BK465" i="2"/>
  <c r="J450" i="2"/>
  <c r="J438" i="2"/>
  <c r="BK417" i="2"/>
  <c r="BK404" i="2"/>
  <c r="J383" i="2"/>
  <c r="J355" i="2"/>
  <c r="J341" i="2"/>
  <c r="J324" i="2"/>
  <c r="J315" i="2"/>
  <c r="J287" i="2"/>
  <c r="J267" i="2"/>
  <c r="BK237" i="2"/>
  <c r="BK221" i="2"/>
  <c r="J199" i="2"/>
  <c r="J165" i="2"/>
  <c r="BK142" i="2"/>
  <c r="BK428" i="2"/>
  <c r="BK412" i="2"/>
  <c r="J385" i="2"/>
  <c r="BK356" i="2"/>
  <c r="BK320" i="2"/>
  <c r="BK287" i="2"/>
  <c r="J245" i="2"/>
  <c r="J225" i="2"/>
  <c r="BK187" i="2"/>
  <c r="BK154" i="2"/>
  <c r="BK236" i="2"/>
  <c r="BK203" i="2"/>
  <c r="BK164" i="2"/>
  <c r="BK303" i="2"/>
  <c r="BK274" i="2"/>
  <c r="BK247" i="2"/>
  <c r="J228" i="2"/>
  <c r="BK215" i="2"/>
  <c r="BK182" i="2"/>
  <c r="BK167" i="2"/>
  <c r="J144" i="2"/>
  <c r="J449" i="2"/>
  <c r="BK432" i="2"/>
  <c r="BK392" i="2"/>
  <c r="J363" i="2"/>
  <c r="J336" i="2"/>
  <c r="BK311" i="2"/>
  <c r="BK272" i="2"/>
  <c r="J231" i="2"/>
  <c r="J201" i="2"/>
  <c r="J171" i="2"/>
  <c r="J459" i="2"/>
  <c r="BK443" i="2"/>
  <c r="BK418" i="2"/>
  <c r="BK407" i="2"/>
  <c r="BK389" i="2"/>
  <c r="J364" i="2"/>
  <c r="BK344" i="2"/>
  <c r="BK321" i="2"/>
  <c r="J305" i="2"/>
  <c r="BK270" i="2"/>
  <c r="J253" i="2"/>
  <c r="BK227" i="2"/>
  <c r="BK202" i="2"/>
  <c r="BK180" i="2"/>
  <c r="BK162" i="2"/>
  <c r="BK440" i="2"/>
  <c r="BK413" i="2"/>
  <c r="BK399" i="2"/>
  <c r="J362" i="2"/>
  <c r="J303" i="2"/>
  <c r="BK276" i="2"/>
  <c r="J255" i="2"/>
  <c r="BK231" i="2"/>
  <c r="J205" i="2"/>
  <c r="BK183" i="2"/>
  <c r="BK135" i="2"/>
  <c r="J403" i="2"/>
  <c r="BK338" i="2"/>
  <c r="J310" i="2"/>
  <c r="J284" i="2"/>
  <c r="BK253" i="2"/>
  <c r="J233" i="2"/>
  <c r="J214" i="2"/>
  <c r="J189" i="2"/>
  <c r="J172" i="2"/>
  <c r="J141" i="2"/>
  <c r="J415" i="2"/>
  <c r="BK394" i="2"/>
  <c r="BK374" i="2"/>
  <c r="BK364" i="2"/>
  <c r="J357" i="2"/>
  <c r="J345" i="2"/>
  <c r="BK332" i="2"/>
  <c r="J313" i="2"/>
  <c r="BK285" i="2"/>
  <c r="BK259" i="2"/>
  <c r="J243" i="2"/>
  <c r="J224" i="2"/>
  <c r="J187" i="2"/>
  <c r="BK169" i="2"/>
  <c r="BK148" i="2"/>
  <c r="BK435" i="2"/>
  <c r="J393" i="2"/>
  <c r="J365" i="2"/>
  <c r="J347" i="2"/>
  <c r="BK316" i="2"/>
  <c r="BK273" i="2"/>
  <c r="J248" i="2"/>
  <c r="BK211" i="2"/>
  <c r="BK178" i="2"/>
  <c r="BK163" i="2"/>
  <c r="BK466" i="2"/>
  <c r="BK451" i="2"/>
  <c r="J444" i="2"/>
  <c r="BK420" i="2"/>
  <c r="J405" i="2"/>
  <c r="J375" i="2"/>
  <c r="BK352" i="2"/>
  <c r="J331" i="2"/>
  <c r="BK307" i="2"/>
  <c r="J274" i="2"/>
  <c r="BK250" i="2"/>
  <c r="BK226" i="2"/>
  <c r="BK204" i="2"/>
  <c r="J176" i="2"/>
  <c r="BK137" i="2"/>
  <c r="BK434" i="2"/>
  <c r="BK415" i="2"/>
  <c r="J394" i="2"/>
  <c r="BK361" i="2"/>
  <c r="J319" i="2"/>
  <c r="J295" i="2"/>
  <c r="J268" i="2"/>
  <c r="BK249" i="2"/>
  <c r="BK200" i="2"/>
  <c r="J162" i="2"/>
  <c r="J412" i="2"/>
  <c r="BK382" i="2"/>
  <c r="J368" i="2"/>
  <c r="BK327" i="2"/>
  <c r="BK293" i="2"/>
  <c r="J260" i="2"/>
  <c r="J232" i="2"/>
  <c r="BK198" i="2"/>
  <c r="BK185" i="2"/>
  <c r="BK149" i="2"/>
  <c r="BK456" i="2"/>
  <c r="J407" i="2"/>
  <c r="BK391" i="2"/>
  <c r="BK369" i="2"/>
  <c r="J358" i="2"/>
  <c r="BK346" i="2"/>
  <c r="J327" i="2"/>
  <c r="J308" i="2"/>
  <c r="J280" i="2"/>
  <c r="BK255" i="2"/>
  <c r="J237" i="2"/>
  <c r="BK223" i="2"/>
  <c r="J188" i="2"/>
  <c r="J170" i="2"/>
  <c r="J157" i="2"/>
  <c r="J467" i="2"/>
  <c r="BK426" i="2"/>
  <c r="J380" i="2"/>
  <c r="J359" i="2"/>
  <c r="J339" i="2"/>
  <c r="J297" i="2"/>
  <c r="BK252" i="2"/>
  <c r="J204" i="2"/>
  <c r="J185" i="2"/>
  <c r="BK152" i="2"/>
  <c r="BK138" i="2"/>
  <c r="BK461" i="2"/>
  <c r="BK458" i="2"/>
  <c r="BK449" i="2"/>
  <c r="BK424" i="2"/>
  <c r="BK406" i="2"/>
  <c r="BK388" i="2"/>
  <c r="J360" i="2"/>
  <c r="BK335" i="2"/>
  <c r="BK325" i="2"/>
  <c r="J309" i="2"/>
  <c r="BK268" i="2"/>
  <c r="BK235" i="2"/>
  <c r="BK207" i="2"/>
  <c r="J177" i="2"/>
  <c r="BK160" i="2"/>
  <c r="BK454" i="2"/>
  <c r="BK422" i="2"/>
  <c r="J406" i="2"/>
  <c r="BK365" i="2"/>
  <c r="BK328" i="2"/>
  <c r="BK301" i="2"/>
  <c r="BK265" i="2"/>
  <c r="J235" i="2"/>
  <c r="J197" i="2"/>
  <c r="BK144" i="2"/>
  <c r="BK411" i="2"/>
  <c r="J389" i="2"/>
  <c r="BK371" i="2"/>
  <c r="BK353" i="2"/>
  <c r="J325" i="2"/>
  <c r="J306" i="2"/>
  <c r="BK280" i="2"/>
  <c r="BK256" i="2"/>
  <c r="J222" i="2"/>
  <c r="J209" i="2"/>
  <c r="J194" i="2"/>
  <c r="BK184" i="2"/>
  <c r="J163" i="2"/>
  <c r="BK134" i="2"/>
  <c r="BK403" i="2"/>
  <c r="BK390" i="2"/>
  <c r="J370" i="2"/>
  <c r="J354" i="2"/>
  <c r="BK336" i="2"/>
  <c r="J330" i="2"/>
  <c r="J289" i="2"/>
  <c r="J276" i="2"/>
  <c r="J252" i="2"/>
  <c r="J239" i="2"/>
  <c r="BK216" i="2"/>
  <c r="J190" i="2"/>
  <c r="BK176" i="2"/>
  <c r="J156" i="2"/>
  <c r="BK136" i="2"/>
  <c r="J442" i="2"/>
  <c r="J390" i="2"/>
  <c r="J369" i="2"/>
  <c r="BK343" i="2"/>
  <c r="BK324" i="2"/>
  <c r="BK286" i="2"/>
  <c r="J244" i="2"/>
  <c r="BK206" i="2"/>
  <c r="BK186" i="2"/>
  <c r="J175" i="2"/>
  <c r="AS94" i="1"/>
  <c r="BK313" i="2"/>
  <c r="J247" i="2"/>
  <c r="BK218" i="2"/>
  <c r="BK193" i="2"/>
  <c r="BK140" i="2"/>
  <c r="BK408" i="2"/>
  <c r="J381" i="2"/>
  <c r="J356" i="2"/>
  <c r="J342" i="2"/>
  <c r="BK308" i="2"/>
  <c r="J273" i="2"/>
  <c r="BK245" i="2"/>
  <c r="J226" i="2"/>
  <c r="J203" i="2"/>
  <c r="J178" i="2"/>
  <c r="BK147" i="2"/>
  <c r="J420" i="2"/>
  <c r="J409" i="2"/>
  <c r="BK393" i="2"/>
  <c r="BK375" i="2"/>
  <c r="BK360" i="2"/>
  <c r="BK341" i="2"/>
  <c r="BK331" i="2"/>
  <c r="BK314" i="2"/>
  <c r="J286" i="2"/>
  <c r="J271" i="2"/>
  <c r="J254" i="2"/>
  <c r="BK234" i="2"/>
  <c r="BK222" i="2"/>
  <c r="BK192" i="2"/>
  <c r="J180" i="2"/>
  <c r="J169" i="2"/>
  <c r="J140" i="2"/>
  <c r="BK444" i="2"/>
  <c r="BK425" i="2"/>
  <c r="J388" i="2"/>
  <c r="BK368" i="2"/>
  <c r="BK345" i="2"/>
  <c r="J321" i="2"/>
  <c r="BK278" i="2"/>
  <c r="J251" i="2"/>
  <c r="BK213" i="2"/>
  <c r="J193" i="2"/>
  <c r="BK143" i="2"/>
  <c r="BK463" i="2"/>
  <c r="J454" i="2"/>
  <c r="BK448" i="2"/>
  <c r="BK430" i="2"/>
  <c r="J411" i="2"/>
  <c r="J391" i="2"/>
  <c r="J366" i="2"/>
  <c r="BK347" i="2"/>
  <c r="BK322" i="2"/>
  <c r="J311" i="2"/>
  <c r="BK275" i="2"/>
  <c r="J256" i="2"/>
  <c r="J230" i="2"/>
  <c r="BK205" i="2"/>
  <c r="BK174" i="2"/>
  <c r="J148" i="2"/>
  <c r="J426" i="2"/>
  <c r="J410" i="2"/>
  <c r="J338" i="2"/>
  <c r="BK306" i="2"/>
  <c r="J285" i="2"/>
  <c r="BK260" i="2"/>
  <c r="J213" i="2"/>
  <c r="J164" i="2"/>
  <c r="J456" i="2"/>
  <c r="BK398" i="2"/>
  <c r="BK380" i="2"/>
  <c r="J361" i="2"/>
  <c r="BK348" i="2"/>
  <c r="BK315" i="2"/>
  <c r="J279" i="2"/>
  <c r="J241" i="2"/>
  <c r="J221" i="2"/>
  <c r="J196" i="2"/>
  <c r="BK188" i="2"/>
  <c r="J142" i="2"/>
  <c r="J419" i="2"/>
  <c r="BK401" i="2"/>
  <c r="BK383" i="2"/>
  <c r="J371" i="2"/>
  <c r="BK359" i="2"/>
  <c r="BK342" i="2"/>
  <c r="BK329" i="2"/>
  <c r="BK310" i="2"/>
  <c r="BK263" i="2"/>
  <c r="BK244" i="2"/>
  <c r="J220" i="2"/>
  <c r="BK199" i="2"/>
  <c r="J173" i="2"/>
  <c r="J147" i="2"/>
  <c r="J135" i="2"/>
  <c r="J443" i="2"/>
  <c r="BK409" i="2"/>
  <c r="BK377" i="2"/>
  <c r="BK357" i="2"/>
  <c r="J334" i="2"/>
  <c r="J293" i="2"/>
  <c r="J263" i="2"/>
  <c r="BK233" i="2"/>
  <c r="J200" i="2"/>
  <c r="J463" i="2"/>
  <c r="BK452" i="2"/>
  <c r="BK446" i="2"/>
  <c r="J434" i="2"/>
  <c r="J408" i="2"/>
  <c r="BK397" i="2"/>
  <c r="BK370" i="2"/>
  <c r="J348" i="2"/>
  <c r="J332" i="2"/>
  <c r="BK319" i="2"/>
  <c r="J301" i="2"/>
  <c r="BK271" i="2"/>
  <c r="J246" i="2"/>
  <c r="J223" i="2"/>
  <c r="J198" i="2"/>
  <c r="BK172" i="2"/>
  <c r="J143" i="2"/>
  <c r="BK438" i="2"/>
  <c r="BK419" i="2"/>
  <c r="BK373" i="2"/>
  <c r="J349" i="2"/>
  <c r="BK305" i="2"/>
  <c r="J291" i="2"/>
  <c r="J264" i="2"/>
  <c r="BK228" i="2"/>
  <c r="J186" i="2"/>
  <c r="BK145" i="2"/>
  <c r="BK455" i="2"/>
  <c r="J399" i="2"/>
  <c r="J379" i="2"/>
  <c r="BK355" i="2"/>
  <c r="BK334" i="2"/>
  <c r="J299" i="2"/>
  <c r="J269" i="2"/>
  <c r="BK238" i="2"/>
  <c r="J211" i="2"/>
  <c r="BK191" i="2"/>
  <c r="BK175" i="2"/>
  <c r="J137" i="2"/>
  <c r="J417" i="2"/>
  <c r="BK396" i="2"/>
  <c r="J382" i="2"/>
  <c r="J372" i="2"/>
  <c r="BK351" i="2"/>
  <c r="J344" i="2"/>
  <c r="J333" i="2"/>
  <c r="J304" i="2"/>
  <c r="J270" i="2"/>
  <c r="J250" i="2"/>
  <c r="J229" i="2"/>
  <c r="J217" i="2"/>
  <c r="BK196" i="2"/>
  <c r="J183" i="2"/>
  <c r="J160" i="2"/>
  <c r="J138" i="2"/>
  <c r="J448" i="2"/>
  <c r="J428" i="2"/>
  <c r="J404" i="2"/>
  <c r="J373" i="2"/>
  <c r="BK350" i="2"/>
  <c r="BK330" i="2"/>
  <c r="BK284" i="2"/>
  <c r="BK243" i="2"/>
  <c r="J215" i="2"/>
  <c r="J191" i="2"/>
  <c r="J174" i="2"/>
  <c r="J139" i="2"/>
  <c r="J461" i="2"/>
  <c r="J452" i="2"/>
  <c r="J437" i="2"/>
  <c r="BK416" i="2"/>
  <c r="J400" i="2"/>
  <c r="J378" i="2"/>
  <c r="J351" i="2"/>
  <c r="J329" i="2"/>
  <c r="J320" i="2"/>
  <c r="BK283" i="2"/>
  <c r="J262" i="2"/>
  <c r="BK239" i="2"/>
  <c r="J216" i="2"/>
  <c r="BK201" i="2"/>
  <c r="BK168" i="2"/>
  <c r="F34" i="2"/>
  <c r="BK269" i="2"/>
  <c r="BK225" i="2"/>
  <c r="J179" i="2"/>
  <c r="J167" i="2"/>
  <c r="BK459" i="2"/>
  <c r="J446" i="2"/>
  <c r="J432" i="2"/>
  <c r="J413" i="2"/>
  <c r="J398" i="2"/>
  <c r="BK367" i="2"/>
  <c r="J346" i="2"/>
  <c r="J328" i="2"/>
  <c r="J312" i="2"/>
  <c r="BK295" i="2"/>
  <c r="BK264" i="2"/>
  <c r="BK248" i="2"/>
  <c r="BK220" i="2"/>
  <c r="BK190" i="2"/>
  <c r="J149" i="2"/>
  <c r="BK437" i="2"/>
  <c r="BK400" i="2"/>
  <c r="BK363" i="2"/>
  <c r="J335" i="2"/>
  <c r="BK304" i="2"/>
  <c r="J278" i="2"/>
  <c r="J259" i="2"/>
  <c r="J238" i="2"/>
  <c r="J202" i="2"/>
  <c r="J152" i="2"/>
  <c r="J458" i="2"/>
  <c r="BK385" i="2"/>
  <c r="BK366" i="2"/>
  <c r="J343" i="2"/>
  <c r="J317" i="2"/>
  <c r="BK281" i="2"/>
  <c r="BK267" i="2"/>
  <c r="BK224" i="2"/>
  <c r="J206" i="2"/>
  <c r="J192" i="2"/>
  <c r="BK173" i="2"/>
  <c r="BK139" i="2"/>
  <c r="J418" i="2"/>
  <c r="J377" i="2"/>
  <c r="BK362" i="2"/>
  <c r="J350" i="2"/>
  <c r="J340" i="2"/>
  <c r="BK312" i="2"/>
  <c r="J281" i="2"/>
  <c r="J249" i="2"/>
  <c r="BK230" i="2"/>
  <c r="J218" i="2"/>
  <c r="J195" i="2"/>
  <c r="BK171" i="2"/>
  <c r="J154" i="2"/>
  <c r="J430" i="2"/>
  <c r="J396" i="2"/>
  <c r="J374" i="2"/>
  <c r="BK340" i="2"/>
  <c r="BK317" i="2"/>
  <c r="BK289" i="2"/>
  <c r="BK262" i="2"/>
  <c r="BK217" i="2"/>
  <c r="BK197" i="2"/>
  <c r="BK165" i="2"/>
  <c r="J465" i="2"/>
  <c r="J451" i="2"/>
  <c r="J435" i="2"/>
  <c r="J414" i="2"/>
  <c r="J401" i="2"/>
  <c r="J376" i="2"/>
  <c r="J353" i="2"/>
  <c r="BK333" i="2"/>
  <c r="J318" i="2"/>
  <c r="BK297" i="2"/>
  <c r="J257" i="2"/>
  <c r="J234" i="2"/>
  <c r="BK194" i="2"/>
  <c r="J455" i="2"/>
  <c r="J425" i="2"/>
  <c r="BK405" i="2"/>
  <c r="BK372" i="2"/>
  <c r="J322" i="2"/>
  <c r="BK279" i="2"/>
  <c r="BK246" i="2"/>
  <c r="BK209" i="2"/>
  <c r="BK179" i="2"/>
  <c r="BK467" i="2"/>
  <c r="J392" i="2"/>
  <c r="BK376" i="2"/>
  <c r="J352" i="2"/>
  <c r="J314" i="2"/>
  <c r="BK291" i="2"/>
  <c r="J265" i="2"/>
  <c r="J236" i="2"/>
  <c r="BK219" i="2"/>
  <c r="BK195" i="2"/>
  <c r="J182" i="2"/>
  <c r="BK157" i="2"/>
  <c r="J136" i="2"/>
  <c r="BK414" i="2"/>
  <c r="J397" i="2"/>
  <c r="BK378" i="2"/>
  <c r="J367" i="2"/>
  <c r="BK349" i="2"/>
  <c r="BK337" i="2"/>
  <c r="BK323" i="2"/>
  <c r="BK309" i="2"/>
  <c r="J283" i="2"/>
  <c r="BK257" i="2"/>
  <c r="BK241" i="2"/>
  <c r="J227" i="2"/>
  <c r="J207" i="2"/>
  <c r="J184" i="2"/>
  <c r="BK170" i="2"/>
  <c r="J145" i="2"/>
  <c r="J134" i="2"/>
  <c r="J440" i="2"/>
  <c r="J416" i="2"/>
  <c r="BK379" i="2"/>
  <c r="BK354" i="2"/>
  <c r="J307" i="2"/>
  <c r="J275" i="2"/>
  <c r="J219" i="2"/>
  <c r="J181" i="2"/>
  <c r="J168" i="2"/>
  <c r="R146" i="2" l="1"/>
  <c r="BK146" i="2"/>
  <c r="J146" i="2"/>
  <c r="J99" i="2" s="1"/>
  <c r="P146" i="2"/>
  <c r="BK155" i="2"/>
  <c r="J155" i="2" s="1"/>
  <c r="J102" i="2" s="1"/>
  <c r="T155" i="2"/>
  <c r="P161" i="2"/>
  <c r="P158" i="2"/>
  <c r="T161" i="2"/>
  <c r="P133" i="2"/>
  <c r="P277" i="2"/>
  <c r="T133" i="2"/>
  <c r="T132" i="2"/>
  <c r="R277" i="2"/>
  <c r="R133" i="2"/>
  <c r="R132" i="2" s="1"/>
  <c r="T146" i="2"/>
  <c r="P155" i="2"/>
  <c r="P132" i="2" s="1"/>
  <c r="R155" i="2"/>
  <c r="P387" i="2"/>
  <c r="BK161" i="2"/>
  <c r="J161" i="2"/>
  <c r="J105" i="2" s="1"/>
  <c r="BK387" i="2"/>
  <c r="J387" i="2"/>
  <c r="J108" i="2" s="1"/>
  <c r="P453" i="2"/>
  <c r="R161" i="2"/>
  <c r="R387" i="2"/>
  <c r="R158" i="2" s="1"/>
  <c r="T453" i="2"/>
  <c r="BK277" i="2"/>
  <c r="J277" i="2" s="1"/>
  <c r="J106" i="2" s="1"/>
  <c r="T387" i="2"/>
  <c r="BK464" i="2"/>
  <c r="J464" i="2"/>
  <c r="J111" i="2" s="1"/>
  <c r="BK133" i="2"/>
  <c r="J133" i="2" s="1"/>
  <c r="J98" i="2" s="1"/>
  <c r="T277" i="2"/>
  <c r="T158" i="2" s="1"/>
  <c r="BK453" i="2"/>
  <c r="J453" i="2"/>
  <c r="J109" i="2" s="1"/>
  <c r="R453" i="2"/>
  <c r="P464" i="2"/>
  <c r="R464" i="2"/>
  <c r="T464" i="2"/>
  <c r="BK151" i="2"/>
  <c r="J151" i="2"/>
  <c r="J100" i="2" s="1"/>
  <c r="BK153" i="2"/>
  <c r="J153" i="2"/>
  <c r="J101" i="2" s="1"/>
  <c r="BK159" i="2"/>
  <c r="J159" i="2" s="1"/>
  <c r="J104" i="2" s="1"/>
  <c r="BK384" i="2"/>
  <c r="J384" i="2"/>
  <c r="J107" i="2"/>
  <c r="BK462" i="2"/>
  <c r="J462" i="2"/>
  <c r="J110" i="2" s="1"/>
  <c r="E85" i="2"/>
  <c r="BE134" i="2"/>
  <c r="BE139" i="2"/>
  <c r="BE144" i="2"/>
  <c r="BE165" i="2"/>
  <c r="BE168" i="2"/>
  <c r="BE170" i="2"/>
  <c r="BE176" i="2"/>
  <c r="BE179" i="2"/>
  <c r="BE182" i="2"/>
  <c r="BE184" i="2"/>
  <c r="BE189" i="2"/>
  <c r="BE214" i="2"/>
  <c r="BE216" i="2"/>
  <c r="BE218" i="2"/>
  <c r="BE221" i="2"/>
  <c r="BE228" i="2"/>
  <c r="BE241" i="2"/>
  <c r="BE247" i="2"/>
  <c r="BE253" i="2"/>
  <c r="BE260" i="2"/>
  <c r="BE271" i="2"/>
  <c r="BE287" i="2"/>
  <c r="BE295" i="2"/>
  <c r="BE304" i="2"/>
  <c r="BE310" i="2"/>
  <c r="BE314" i="2"/>
  <c r="BE315" i="2"/>
  <c r="BE320" i="2"/>
  <c r="BE328" i="2"/>
  <c r="BE332" i="2"/>
  <c r="BE333" i="2"/>
  <c r="BE335" i="2"/>
  <c r="BE338" i="2"/>
  <c r="BE339" i="2"/>
  <c r="BE346" i="2"/>
  <c r="BE349" i="2"/>
  <c r="BE356" i="2"/>
  <c r="BE358" i="2"/>
  <c r="BE367" i="2"/>
  <c r="BE372" i="2"/>
  <c r="BE385" i="2"/>
  <c r="BE389" i="2"/>
  <c r="BE415" i="2"/>
  <c r="BE417" i="2"/>
  <c r="BE420" i="2"/>
  <c r="BE434" i="2"/>
  <c r="BE443" i="2"/>
  <c r="BE446" i="2"/>
  <c r="BE448" i="2"/>
  <c r="BE467" i="2"/>
  <c r="J125" i="2"/>
  <c r="F128" i="2"/>
  <c r="BE140" i="2"/>
  <c r="BE142" i="2"/>
  <c r="BE145" i="2"/>
  <c r="BE152" i="2"/>
  <c r="BE157" i="2"/>
  <c r="BE162" i="2"/>
  <c r="BE163" i="2"/>
  <c r="BE169" i="2"/>
  <c r="BE172" i="2"/>
  <c r="BE173" i="2"/>
  <c r="BE178" i="2"/>
  <c r="BE186" i="2"/>
  <c r="BE190" i="2"/>
  <c r="BE203" i="2"/>
  <c r="BE205" i="2"/>
  <c r="BE206" i="2"/>
  <c r="BE207" i="2"/>
  <c r="BE209" i="2"/>
  <c r="BE225" i="2"/>
  <c r="BE226" i="2"/>
  <c r="BE232" i="2"/>
  <c r="BE235" i="2"/>
  <c r="BE238" i="2"/>
  <c r="BE245" i="2"/>
  <c r="BE249" i="2"/>
  <c r="BE250" i="2"/>
  <c r="BE262" i="2"/>
  <c r="BE264" i="2"/>
  <c r="BE265" i="2"/>
  <c r="BE267" i="2"/>
  <c r="BE273" i="2"/>
  <c r="BE274" i="2"/>
  <c r="BE278" i="2"/>
  <c r="BE281" i="2"/>
  <c r="BE283" i="2"/>
  <c r="BE286" i="2"/>
  <c r="BE299" i="2"/>
  <c r="BE306" i="2"/>
  <c r="BE318" i="2"/>
  <c r="BE327" i="2"/>
  <c r="BE334" i="2"/>
  <c r="BE342" i="2"/>
  <c r="BE343" i="2"/>
  <c r="BE344" i="2"/>
  <c r="BE352" i="2"/>
  <c r="BE353" i="2"/>
  <c r="BE380" i="2"/>
  <c r="BE382" i="2"/>
  <c r="BE388" i="2"/>
  <c r="BE390" i="2"/>
  <c r="BE396" i="2"/>
  <c r="BE398" i="2"/>
  <c r="BE403" i="2"/>
  <c r="BE405" i="2"/>
  <c r="BE406" i="2"/>
  <c r="BE408" i="2"/>
  <c r="BE418" i="2"/>
  <c r="BE135" i="2"/>
  <c r="BE136" i="2"/>
  <c r="BE138" i="2"/>
  <c r="BE143" i="2"/>
  <c r="BE148" i="2"/>
  <c r="BE156" i="2"/>
  <c r="BE160" i="2"/>
  <c r="BE171" i="2"/>
  <c r="BE174" i="2"/>
  <c r="BE177" i="2"/>
  <c r="BE181" i="2"/>
  <c r="BE183" i="2"/>
  <c r="BE193" i="2"/>
  <c r="BE194" i="2"/>
  <c r="BE195" i="2"/>
  <c r="BE197" i="2"/>
  <c r="BE202" i="2"/>
  <c r="BE213" i="2"/>
  <c r="BE220" i="2"/>
  <c r="BE223" i="2"/>
  <c r="BE231" i="2"/>
  <c r="BE239" i="2"/>
  <c r="BE252" i="2"/>
  <c r="BE255" i="2"/>
  <c r="BE259" i="2"/>
  <c r="BE268" i="2"/>
  <c r="BE270" i="2"/>
  <c r="BE285" i="2"/>
  <c r="BE297" i="2"/>
  <c r="BE305" i="2"/>
  <c r="BE307" i="2"/>
  <c r="BE309" i="2"/>
  <c r="BE313" i="2"/>
  <c r="BE316" i="2"/>
  <c r="BE324" i="2"/>
  <c r="BE351" i="2"/>
  <c r="BE360" i="2"/>
  <c r="BE364" i="2"/>
  <c r="BE365" i="2"/>
  <c r="BE366" i="2"/>
  <c r="BE374" i="2"/>
  <c r="BE375" i="2"/>
  <c r="BE378" i="2"/>
  <c r="BE397" i="2"/>
  <c r="BE402" i="2"/>
  <c r="BE407" i="2"/>
  <c r="BE416" i="2"/>
  <c r="BE455" i="2"/>
  <c r="BE456" i="2"/>
  <c r="BA95" i="1"/>
  <c r="BE137" i="2"/>
  <c r="BE149" i="2"/>
  <c r="BE180" i="2"/>
  <c r="BE185" i="2"/>
  <c r="BE191" i="2"/>
  <c r="BE196" i="2"/>
  <c r="BE199" i="2"/>
  <c r="BE201" i="2"/>
  <c r="BE204" i="2"/>
  <c r="BE217" i="2"/>
  <c r="BE224" i="2"/>
  <c r="BE227" i="2"/>
  <c r="BE234" i="2"/>
  <c r="BE237" i="2"/>
  <c r="BE244" i="2"/>
  <c r="BE248" i="2"/>
  <c r="BE254" i="2"/>
  <c r="BE257" i="2"/>
  <c r="BE263" i="2"/>
  <c r="BE275" i="2"/>
  <c r="BE289" i="2"/>
  <c r="BE293" i="2"/>
  <c r="BE311" i="2"/>
  <c r="BE312" i="2"/>
  <c r="BE317" i="2"/>
  <c r="BE319" i="2"/>
  <c r="BE321" i="2"/>
  <c r="BE325" i="2"/>
  <c r="BE336" i="2"/>
  <c r="BE337" i="2"/>
  <c r="BE357" i="2"/>
  <c r="BE369" i="2"/>
  <c r="BE383" i="2"/>
  <c r="BE391" i="2"/>
  <c r="BE393" i="2"/>
  <c r="BE401" i="2"/>
  <c r="BE404" i="2"/>
  <c r="BE409" i="2"/>
  <c r="BE414" i="2"/>
  <c r="BE419" i="2"/>
  <c r="BE424" i="2"/>
  <c r="BE426" i="2"/>
  <c r="BE430" i="2"/>
  <c r="BE437" i="2"/>
  <c r="BE438" i="2"/>
  <c r="BE442" i="2"/>
  <c r="BB95" i="1"/>
  <c r="BC95" i="1"/>
  <c r="BE141" i="2"/>
  <c r="BE147" i="2"/>
  <c r="BE154" i="2"/>
  <c r="BE164" i="2"/>
  <c r="BE167" i="2"/>
  <c r="BE175" i="2"/>
  <c r="BE187" i="2"/>
  <c r="BE188" i="2"/>
  <c r="BE192" i="2"/>
  <c r="BE198" i="2"/>
  <c r="BE200" i="2"/>
  <c r="BE211" i="2"/>
  <c r="BE215" i="2"/>
  <c r="BE219" i="2"/>
  <c r="BE222" i="2"/>
  <c r="BE229" i="2"/>
  <c r="BE230" i="2"/>
  <c r="BE233" i="2"/>
  <c r="BE236" i="2"/>
  <c r="BE243" i="2"/>
  <c r="BE246" i="2"/>
  <c r="BE251" i="2"/>
  <c r="BE256" i="2"/>
  <c r="BE269" i="2"/>
  <c r="BE272" i="2"/>
  <c r="BE276" i="2"/>
  <c r="BE279" i="2"/>
  <c r="BE280" i="2"/>
  <c r="BE284" i="2"/>
  <c r="BE291" i="2"/>
  <c r="BE301" i="2"/>
  <c r="BE303" i="2"/>
  <c r="BE308" i="2"/>
  <c r="BE322" i="2"/>
  <c r="BE323" i="2"/>
  <c r="BE329" i="2"/>
  <c r="BE330" i="2"/>
  <c r="BE331" i="2"/>
  <c r="BE340" i="2"/>
  <c r="BE341" i="2"/>
  <c r="BE345" i="2"/>
  <c r="BE347" i="2"/>
  <c r="BE348" i="2"/>
  <c r="BE350" i="2"/>
  <c r="BE354" i="2"/>
  <c r="BE355" i="2"/>
  <c r="BE359" i="2"/>
  <c r="BE361" i="2"/>
  <c r="BE362" i="2"/>
  <c r="BE363" i="2"/>
  <c r="BE368" i="2"/>
  <c r="BE370" i="2"/>
  <c r="BE371" i="2"/>
  <c r="BE373" i="2"/>
  <c r="BE376" i="2"/>
  <c r="BE377" i="2"/>
  <c r="BE379" i="2"/>
  <c r="BE381" i="2"/>
  <c r="BE392" i="2"/>
  <c r="BE394" i="2"/>
  <c r="BE399" i="2"/>
  <c r="BE400" i="2"/>
  <c r="BE410" i="2"/>
  <c r="BE411" i="2"/>
  <c r="BE412" i="2"/>
  <c r="BE413" i="2"/>
  <c r="BE422" i="2"/>
  <c r="BE425" i="2"/>
  <c r="BE428" i="2"/>
  <c r="BE432" i="2"/>
  <c r="BE435" i="2"/>
  <c r="BE440" i="2"/>
  <c r="BE444" i="2"/>
  <c r="BE449" i="2"/>
  <c r="BE450" i="2"/>
  <c r="BE451" i="2"/>
  <c r="BE452" i="2"/>
  <c r="BE454" i="2"/>
  <c r="BE458" i="2"/>
  <c r="BE459" i="2"/>
  <c r="BE461" i="2"/>
  <c r="BE463" i="2"/>
  <c r="BE465" i="2"/>
  <c r="BE466" i="2"/>
  <c r="AW95" i="1"/>
  <c r="BD95" i="1"/>
  <c r="BD94" i="1" s="1"/>
  <c r="W33" i="1" s="1"/>
  <c r="BB94" i="1"/>
  <c r="W31" i="1"/>
  <c r="BC94" i="1"/>
  <c r="W32" i="1" s="1"/>
  <c r="BA94" i="1"/>
  <c r="W30" i="1" s="1"/>
  <c r="P131" i="2" l="1"/>
  <c r="AU95" i="1" s="1"/>
  <c r="AU94" i="1" s="1"/>
  <c r="R131" i="2"/>
  <c r="T131" i="2"/>
  <c r="BK132" i="2"/>
  <c r="J132" i="2" s="1"/>
  <c r="J97" i="2" s="1"/>
  <c r="BK158" i="2"/>
  <c r="J158" i="2"/>
  <c r="J103" i="2"/>
  <c r="AY94" i="1"/>
  <c r="F33" i="2"/>
  <c r="AZ95" i="1" s="1"/>
  <c r="AZ94" i="1" s="1"/>
  <c r="W29" i="1" s="1"/>
  <c r="AX94" i="1"/>
  <c r="AW94" i="1"/>
  <c r="AK30" i="1" s="1"/>
  <c r="J33" i="2"/>
  <c r="AV95" i="1" s="1"/>
  <c r="AT95" i="1" s="1"/>
  <c r="BK131" i="2" l="1"/>
  <c r="J131" i="2" s="1"/>
  <c r="J30" i="2" s="1"/>
  <c r="AG95" i="1" s="1"/>
  <c r="AG94" i="1" s="1"/>
  <c r="AK26" i="1" s="1"/>
  <c r="AK35" i="1" s="1"/>
  <c r="AV94" i="1"/>
  <c r="AK29" i="1" s="1"/>
  <c r="J39" i="2" l="1"/>
  <c r="J96" i="2"/>
  <c r="AN95" i="1"/>
  <c r="AT94" i="1"/>
  <c r="AN94" i="1"/>
</calcChain>
</file>

<file path=xl/sharedStrings.xml><?xml version="1.0" encoding="utf-8"?>
<sst xmlns="http://schemas.openxmlformats.org/spreadsheetml/2006/main" count="4510" uniqueCount="1316">
  <si>
    <t>Export Komplet</t>
  </si>
  <si>
    <t/>
  </si>
  <si>
    <t>2.0</t>
  </si>
  <si>
    <t>ZAMOK</t>
  </si>
  <si>
    <t>False</t>
  </si>
  <si>
    <t>{43641de5-3ec0-403f-a9eb-fffa7a450d5c}</t>
  </si>
  <si>
    <t>0,01</t>
  </si>
  <si>
    <t>21</t>
  </si>
  <si>
    <t>15</t>
  </si>
  <si>
    <t>REKAPITULACE STAVBY</t>
  </si>
  <si>
    <t>v ---  níže se nacházejí doplnkové a pomocné údaje k sestavám  --- v</t>
  </si>
  <si>
    <t>Návod na vyplnění</t>
  </si>
  <si>
    <t>0,001</t>
  </si>
  <si>
    <t>Kód:</t>
  </si>
  <si>
    <t>Bazen_Liberec_R08</t>
  </si>
  <si>
    <t>Měnit lze pouze buňky se žlutým podbarvením!_x000D_
_x000D_
1) na prvním listu Rekapitulace stavby vyplňte v sestavě_x000D_
_x000D_
    a) Souhrnný list_x000D_
       - údaje o Uchazeči_x000D_
         (přenesou se do ostatních sestav i v jiných listech)_x000D_
_x000D_
    b) Rekapitulace objektů_x000D_
       - potřebné Ostatní náklady_x000D_
_x000D_
2) na vybraných listech vyplňte v sestavě_x000D_
_x000D_
    a) Krycí list_x000D_
       - údaje o Uchazeči, pokud se liší od údajů o Uchazeči na Souhrnném listu_x000D_
         (údaje se přenesou do ostatních sestav v daném listu)_x000D_
_x000D_
    b) Rekapitulace rozpočtu_x000D_
       - potřebné Ostatní náklady_x000D_
_x000D_
    c) Celkové náklady za stavbu_x000D_
       - ceny u položek_x000D_
       - množství, pokud má žluté podbarvení_x000D_
       - a v případě potřeby poznámku (ta je ve skrytém sloupci)</t>
  </si>
  <si>
    <t>Stavba:</t>
  </si>
  <si>
    <t>REKONSTRUKCE A STAVEBNÍ ÚPRAVY MĚSTSKÉHO PLAVECKÉHO BAZÉNU V LIBERCI</t>
  </si>
  <si>
    <t>KSO:</t>
  </si>
  <si>
    <t>CC-CZ:</t>
  </si>
  <si>
    <t>Místo:</t>
  </si>
  <si>
    <t xml:space="preserve"> </t>
  </si>
  <si>
    <t>Datum:</t>
  </si>
  <si>
    <t>16. 10. 2023</t>
  </si>
  <si>
    <t>Zadavatel:</t>
  </si>
  <si>
    <t>IČ:</t>
  </si>
  <si>
    <t>DIČ:</t>
  </si>
  <si>
    <t>Uchazeč:</t>
  </si>
  <si>
    <t>Vyplň údaj</t>
  </si>
  <si>
    <t>Projektant:</t>
  </si>
  <si>
    <t>True</t>
  </si>
  <si>
    <t>Zpracovatel:</t>
  </si>
  <si>
    <t>Poznámka:</t>
  </si>
  <si>
    <t>Cena bez DPH</t>
  </si>
  <si>
    <t>Sazba daně</t>
  </si>
  <si>
    <t>Základ daně</t>
  </si>
  <si>
    <t>Výše daně</t>
  </si>
  <si>
    <t>DPH</t>
  </si>
  <si>
    <t>základní</t>
  </si>
  <si>
    <t>snížená</t>
  </si>
  <si>
    <t>zákl. přenesená</t>
  </si>
  <si>
    <t>sníž. přenesená</t>
  </si>
  <si>
    <t>nulová</t>
  </si>
  <si>
    <t>Cena s DPH</t>
  </si>
  <si>
    <t>v</t>
  </si>
  <si>
    <t>CZK</t>
  </si>
  <si>
    <t>Projektant</t>
  </si>
  <si>
    <t>Zpracovatel</t>
  </si>
  <si>
    <t>Datum a podpis:</t>
  </si>
  <si>
    <t>Razítko</t>
  </si>
  <si>
    <t>Objednavatel</t>
  </si>
  <si>
    <t>Uchazeč</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</si>
  <si>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</si>
  <si>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</si>
  <si>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</si>
  <si>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</si>
  <si>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</si>
  <si>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</si>
  <si>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</si>
  <si>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</si>
  <si>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</si>
  <si>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</si>
  <si>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</si>
  <si>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</si>
  <si>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</si>
  <si>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</si>
  <si>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</si>
  <si>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</si>
  <si>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</si>
  <si>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</si>
  <si>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</si>
  <si>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z rozpočtů</t>
  </si>
  <si>
    <t>D</t>
  </si>
  <si>
    <t>0</t>
  </si>
  <si>
    <t>###NOIMPORT###</t>
  </si>
  <si>
    <t>IMPORT</t>
  </si>
  <si>
    <t>{00000000-0000-0000-0000-000000000000}</t>
  </si>
  <si>
    <t>/</t>
  </si>
  <si>
    <t>D.1.4 ZTI</t>
  </si>
  <si>
    <t>ZDRAVOTNĚ TECHNICKÉ INSTALACE</t>
  </si>
  <si>
    <t>STA</t>
  </si>
  <si>
    <t>1</t>
  </si>
  <si>
    <t>{e2b285d2-2fda-43b6-8890-1c9ab7eaf2ee}</t>
  </si>
  <si>
    <t>2</t>
  </si>
  <si>
    <t>KRYCÍ LIST SOUPISU PRACÍ</t>
  </si>
  <si>
    <t>Objekt:</t>
  </si>
  <si>
    <t>D.1.4 ZTI - ZDRAVOTNĚ TECHNICKÉ INSTALACE</t>
  </si>
  <si>
    <t>REKAPITULACE ČLENĚNÍ SOUPISU PRACÍ</t>
  </si>
  <si>
    <t>Kód dílu - Popis</t>
  </si>
  <si>
    <t>Cena celkem [CZK]</t>
  </si>
  <si>
    <t>Náklady ze soupisu prací</t>
  </si>
  <si>
    <t>-1</t>
  </si>
  <si>
    <t>HSV - Práce a dodávky HSV</t>
  </si>
  <si>
    <t xml:space="preserve">    1 - Zemní práce</t>
  </si>
  <si>
    <t xml:space="preserve">    3 - Svislé a kompletní konstrukce</t>
  </si>
  <si>
    <t xml:space="preserve">    4 - Vodorovné konstrukce</t>
  </si>
  <si>
    <t xml:space="preserve">    8 - Trubní vedení</t>
  </si>
  <si>
    <t xml:space="preserve">    9 - Ostatní konstrukce a práce, bourání</t>
  </si>
  <si>
    <t>PSV - Práce a dodávky PSV</t>
  </si>
  <si>
    <t xml:space="preserve">    711 - Izolace proti vodě, vlhkosti a plynům</t>
  </si>
  <si>
    <t xml:space="preserve">    721 - Zdravotechnika - vnitřní kanalizace</t>
  </si>
  <si>
    <t xml:space="preserve">    722 - Zdravotechnika - vnitřní vodovod</t>
  </si>
  <si>
    <t xml:space="preserve">    724 - Zdravotechnika - strojní vybavení</t>
  </si>
  <si>
    <t xml:space="preserve">    725 - Zdravotechnika - zařizovací předměty</t>
  </si>
  <si>
    <t xml:space="preserve">    726 - Zdravotechnika - předstěnové instalace</t>
  </si>
  <si>
    <t xml:space="preserve">    727 - Zdravotechnika - požární ochrana</t>
  </si>
  <si>
    <t xml:space="preserve">    732 - Ústřední vytápění - strojovny</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</si>
  <si>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</si>
  <si>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</si>
  <si>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</si>
  <si>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</si>
  <si>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</si>
  <si>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</si>
  <si>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</si>
  <si>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</si>
  <si>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</si>
  <si>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</si>
  <si>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</si>
  <si>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</si>
  <si>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</si>
  <si>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</si>
  <si>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</si>
  <si>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</si>
  <si>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Zemní práce</t>
  </si>
  <si>
    <t>K</t>
  </si>
  <si>
    <t>131213101</t>
  </si>
  <si>
    <t>Hloubení jam ručně zapažených i nezapažených s urovnáním dna do předepsaného profilu a spádu v hornině třídy těžitelnosti I skupiny 3 soudržných</t>
  </si>
  <si>
    <t>m3</t>
  </si>
  <si>
    <t>4</t>
  </si>
  <si>
    <t>-1009251720</t>
  </si>
  <si>
    <t>132212111</t>
  </si>
  <si>
    <t>Hloubení rýh šířky do 800 mm ručně zapažených i nezapažených, s urovnáním dna do předepsaného profilu a spádu v hornině třídy těžitelnosti I skupiny 3 soudržných</t>
  </si>
  <si>
    <t>1061017675</t>
  </si>
  <si>
    <t>3</t>
  </si>
  <si>
    <t>161101101</t>
  </si>
  <si>
    <t>Svislé přemístění výkopku  bez naložení do dopravní nádoby avšak s vyprázdněním dopravní nádoby na hromadu nebo do dopravního prostředku z horniny tř. 1 až 4, při hloubce výkopu přes 1 do 2,5 m</t>
  </si>
  <si>
    <t>215492903</t>
  </si>
  <si>
    <t>219</t>
  </si>
  <si>
    <t>161102112</t>
  </si>
  <si>
    <t>Svislé přemístění výkopku z kamenouhelných hlušin  celková hloubka výkopu přes 2,5 do 4,0 m</t>
  </si>
  <si>
    <t>133516237</t>
  </si>
  <si>
    <t>162701105</t>
  </si>
  <si>
    <t>Vodorovné přemístění výkopku nebo sypaniny po suchu  na obvyklém dopravním prostředku, bez naložení výkopku, avšak se složením bez rozhrnutí z horniny tř. 1 až 4 na vzdálenost přes 9 000 do 10 000 m</t>
  </si>
  <si>
    <t>-1786434566</t>
  </si>
  <si>
    <t>5</t>
  </si>
  <si>
    <t>162701109</t>
  </si>
  <si>
    <t>Vodorovné přemístění výkopku nebo sypaniny po suchu  na obvyklém dopravním prostředku, bez naložení výkopku, avšak se složením bez rozhrnutí z horniny tř. 1 až 4 na vzdálenost Příplatek k ceně za každých dalších i započatých 1 000 m</t>
  </si>
  <si>
    <t>2060664923</t>
  </si>
  <si>
    <t>6</t>
  </si>
  <si>
    <t>167101101</t>
  </si>
  <si>
    <t>Nakládání, skládání a překládání neulehlého výkopku nebo sypaniny  nakládání, množství do 100 m3, z hornin tř. 1 až 4</t>
  </si>
  <si>
    <t>1190594657</t>
  </si>
  <si>
    <t>7</t>
  </si>
  <si>
    <t>171201201</t>
  </si>
  <si>
    <t>Uložení sypaniny  na skládky</t>
  </si>
  <si>
    <t>1339006321</t>
  </si>
  <si>
    <t>8</t>
  </si>
  <si>
    <t>171201211</t>
  </si>
  <si>
    <t>Poplatek za uložení stavebního odpadu na skládce (skládkovné) zeminy a kameniva zatříděného do Katalogu odpadů pod kódem 170 504</t>
  </si>
  <si>
    <t>t</t>
  </si>
  <si>
    <t>-122931435</t>
  </si>
  <si>
    <t>9</t>
  </si>
  <si>
    <t>174101101</t>
  </si>
  <si>
    <t>Zásyp sypaninou z jakékoliv horniny  s uložením výkopku ve vrstvách se zhutněním jam, šachet, rýh nebo kolem objektů v těchto vykopávkách</t>
  </si>
  <si>
    <t>239724528</t>
  </si>
  <si>
    <t>10</t>
  </si>
  <si>
    <t>175111101</t>
  </si>
  <si>
    <t>Obsypání potrubí ručně sypaninou z vhodných hornin tř. 1 až 4 nebo materiálem připraveným podél výkopu ve vzdálenosti do 3 m od jeho kraje, pro jakoukoliv hloubku výkopu a míru zhutnění bez prohození sypaniny sítem</t>
  </si>
  <si>
    <t>480357188</t>
  </si>
  <si>
    <t>11</t>
  </si>
  <si>
    <t>M</t>
  </si>
  <si>
    <t>58331351</t>
  </si>
  <si>
    <t>kamenivo těžené drobné frakce 0/4</t>
  </si>
  <si>
    <t>-991194704</t>
  </si>
  <si>
    <t>Svislé a kompletní konstrukce</t>
  </si>
  <si>
    <t>162</t>
  </si>
  <si>
    <t>386131112</t>
  </si>
  <si>
    <t>Montáž odlučovačů  tuků a olejů polyetylenových, průtoku 4 l/s</t>
  </si>
  <si>
    <t>kus</t>
  </si>
  <si>
    <t>1044752</t>
  </si>
  <si>
    <t>163</t>
  </si>
  <si>
    <t>56241550.R</t>
  </si>
  <si>
    <t>Odlučovač tuků z HDPE s poklopem 4,0 l/s, úzký model pro průchod zárubněmi s vypouštěcím potrubím</t>
  </si>
  <si>
    <t>1825739335</t>
  </si>
  <si>
    <t>164</t>
  </si>
  <si>
    <t>ČŠ</t>
  </si>
  <si>
    <t>čerpací jímka SRT z polyesteru s klapkou a s ventilem, průměr 1,2m, výška 2,3m, Q=11,9 l/s</t>
  </si>
  <si>
    <t>-499255856</t>
  </si>
  <si>
    <t>P</t>
  </si>
  <si>
    <t xml:space="preserve">Poznámka k položce:_x000D_
1x čerpací jímka SRT z polyesteru s klapkou a s ventilem, průměr 1,2m, výška 2,3m, Q=11,9 l/s_x000D_
1x kompletní sestava plováků na tyči. 3 ks provozní, 1 kus alarmový_x000D_
1x elektr.rozvaděč 400 V pro 2 čerpadla In=40A maxi, bez pilíře_x000D_
2X PK080 podstavec pro čerpadla DN80_x000D_
2X Vertikální ponorné čerpadlo pro aplikace na odpadní vody, z šedé litiny DN80 se zpětným ventilem –třída účinnosti IE3, hřídel z korozivzdorné nerezové oceli _x000D_
1X bezpečnostní mříž z nerezové oceli pro SRT10, průměr1,2m_x000D_
1x elektropřipojení, uvedení do provozu_x000D_
1x doprava, montáž_x000D_
</t>
  </si>
  <si>
    <t>Vodorovné konstrukce</t>
  </si>
  <si>
    <t>12</t>
  </si>
  <si>
    <t>451572111</t>
  </si>
  <si>
    <t>Lože pod potrubí, stoky a drobné objekty v otevřeném výkopu z kameniva drobného těženého 0 až 4 mm</t>
  </si>
  <si>
    <t>-1173812991</t>
  </si>
  <si>
    <t>Trubní vedení</t>
  </si>
  <si>
    <t>78</t>
  </si>
  <si>
    <t>894215112</t>
  </si>
  <si>
    <t>Šachtice domovní kanalizační (revizní) se stěnami z betonu  se základovou deskou (dnem) z betonu, s vyspravením s nerovností, obetonováním potrubí ve stěnách a nade dnem, s cementovým potěrem ve spádu k čisticí vložce, s dodáním a osazením pachotěsného poklopu vel. 600x600 mm obestavěného prostoru přes 1,30 do 5 m3 - vstupní</t>
  </si>
  <si>
    <t>16</t>
  </si>
  <si>
    <t>1812484497</t>
  </si>
  <si>
    <t>Ostatní konstrukce a práce, bourání</t>
  </si>
  <si>
    <t>285</t>
  </si>
  <si>
    <t>89290010R</t>
  </si>
  <si>
    <t>Jádrový odvrt prostupů potrubí stropem, stěnou</t>
  </si>
  <si>
    <t>1490746132</t>
  </si>
  <si>
    <t>286</t>
  </si>
  <si>
    <t>R-9709001</t>
  </si>
  <si>
    <t>Stavební výpomoce, pomocné zednické práce, montážní práce a nespecifikované práce</t>
  </si>
  <si>
    <t>hod</t>
  </si>
  <si>
    <t>61394340</t>
  </si>
  <si>
    <t>PSV</t>
  </si>
  <si>
    <t>Práce a dodávky PSV</t>
  </si>
  <si>
    <t>711</t>
  </si>
  <si>
    <t>Izolace proti vodě, vlhkosti a plynům</t>
  </si>
  <si>
    <t>250</t>
  </si>
  <si>
    <t>711786066</t>
  </si>
  <si>
    <t>Provedení detailů těsnění trubních prostupů, průměru do 200 mm</t>
  </si>
  <si>
    <t>1189228982</t>
  </si>
  <si>
    <t>721</t>
  </si>
  <si>
    <t>Zdravotechnika - vnitřní kanalizace</t>
  </si>
  <si>
    <t>211</t>
  </si>
  <si>
    <t>721140806</t>
  </si>
  <si>
    <t>Demontáž potrubí z litinových trub  odpadních nebo dešťových přes 100 do DN 200</t>
  </si>
  <si>
    <t>m</t>
  </si>
  <si>
    <t>1708556560</t>
  </si>
  <si>
    <t>213</t>
  </si>
  <si>
    <t>721171809</t>
  </si>
  <si>
    <t>Demontáž potrubí z novodurových trub  odpadních nebo připojovacích přes 114 do D 160</t>
  </si>
  <si>
    <t>-1152324607</t>
  </si>
  <si>
    <t>214</t>
  </si>
  <si>
    <t>721290822</t>
  </si>
  <si>
    <t>Vnitrostaveništní přemístění vybouraných (demontovaných) hmot  vnitřní kanalizace vodorovně do 100 m v objektech výšky přes 6 do 12 m</t>
  </si>
  <si>
    <t>727148444</t>
  </si>
  <si>
    <t>75</t>
  </si>
  <si>
    <t>45810001R</t>
  </si>
  <si>
    <t>kotevní prvky pro potrubí kanalizace pod stropem, po stěně</t>
  </si>
  <si>
    <t>32</t>
  </si>
  <si>
    <t>116906325</t>
  </si>
  <si>
    <t>Poznámka k položce:_x000D_
- cena za dodávku a montáž úchytného, závěsného a kotevního materiálu</t>
  </si>
  <si>
    <t>317</t>
  </si>
  <si>
    <t>55242513.R</t>
  </si>
  <si>
    <t>objímka připevňovací s akustickou vložkou vnitřní kanalizace DN 125</t>
  </si>
  <si>
    <t>-1172936491</t>
  </si>
  <si>
    <t>318</t>
  </si>
  <si>
    <t>55242514.R</t>
  </si>
  <si>
    <t>1209413778</t>
  </si>
  <si>
    <t>27</t>
  </si>
  <si>
    <t>721173315</t>
  </si>
  <si>
    <t>Potrubí z trub PVC SN4 dešťové DN 110 + izolace proti rosení</t>
  </si>
  <si>
    <t>-2125507008</t>
  </si>
  <si>
    <t>28</t>
  </si>
  <si>
    <t>721173316</t>
  </si>
  <si>
    <t>Potrubí z trub PVC SN4 dešťové DN 125 + izolace proti rosení</t>
  </si>
  <si>
    <t>-224286232</t>
  </si>
  <si>
    <t>29</t>
  </si>
  <si>
    <t>721173317</t>
  </si>
  <si>
    <t>Potrubí z trub PVC SN4 dešťové DN 160 + izolace proti rosení</t>
  </si>
  <si>
    <t>-1000041929</t>
  </si>
  <si>
    <t>30</t>
  </si>
  <si>
    <t>721173318.N</t>
  </si>
  <si>
    <t>Potrubí z trub PVC SN4 dešťové DN 200 + izolace proti rosení</t>
  </si>
  <si>
    <t>67997586</t>
  </si>
  <si>
    <t>13</t>
  </si>
  <si>
    <t>721173401</t>
  </si>
  <si>
    <t>Potrubí z trub PVC SN4 svodné (ležaté) DN 110</t>
  </si>
  <si>
    <t>97799974</t>
  </si>
  <si>
    <t>14</t>
  </si>
  <si>
    <t>721173402</t>
  </si>
  <si>
    <t>Potrubí z trub PVC SN4 svodné (ležaté) DN 125</t>
  </si>
  <si>
    <t>-2142592201</t>
  </si>
  <si>
    <t>721173403</t>
  </si>
  <si>
    <t>Potrubí z trub PVC SN4 svodné (ležaté) DN 160</t>
  </si>
  <si>
    <t>409465621</t>
  </si>
  <si>
    <t>721173404</t>
  </si>
  <si>
    <t>Potrubí z trub PVC SN4 svodné (ležaté) DN 200</t>
  </si>
  <si>
    <t>1835170178</t>
  </si>
  <si>
    <t>17</t>
  </si>
  <si>
    <t>721173405</t>
  </si>
  <si>
    <t>Potrubí z trub PVC SN4 svodné (ležaté) DN 250</t>
  </si>
  <si>
    <t>-807614827</t>
  </si>
  <si>
    <t>18</t>
  </si>
  <si>
    <t>721173406</t>
  </si>
  <si>
    <t>Potrubí z trub PVC SN4 svodné (ležaté) DN 315</t>
  </si>
  <si>
    <t>1251065201</t>
  </si>
  <si>
    <t>255</t>
  </si>
  <si>
    <t>721173707.R</t>
  </si>
  <si>
    <t>Potrubí z trub polyetylenových svařované odpadní (svislé) DN 125 - výtlak z čerpací šachty</t>
  </si>
  <si>
    <t>468245315</t>
  </si>
  <si>
    <t>256</t>
  </si>
  <si>
    <t>28615976</t>
  </si>
  <si>
    <t>elektrospojka SDR11 PE 100 PN16 D 125mm</t>
  </si>
  <si>
    <t>-581819629</t>
  </si>
  <si>
    <t>251</t>
  </si>
  <si>
    <t>721175211</t>
  </si>
  <si>
    <t>Plastové potrubí odhlučněné třívrstvé odpadní (svislé) DN 75</t>
  </si>
  <si>
    <t>-1903037028</t>
  </si>
  <si>
    <t>252</t>
  </si>
  <si>
    <t>721175212</t>
  </si>
  <si>
    <t>Plastové potrubí odhlučněné třívrstvé odpadní (svislé) DN 110</t>
  </si>
  <si>
    <t>1110800196</t>
  </si>
  <si>
    <t>253</t>
  </si>
  <si>
    <t>721175213</t>
  </si>
  <si>
    <t>Plastové potrubí odhlučněné třívrstvé odpadní (svislé) DN 125</t>
  </si>
  <si>
    <t>-556307900</t>
  </si>
  <si>
    <t>22</t>
  </si>
  <si>
    <t>721174004.R</t>
  </si>
  <si>
    <t>Potrubí z trub polypropylenových svodné (ležaté) DN 75 - pod stropem</t>
  </si>
  <si>
    <t>984479255</t>
  </si>
  <si>
    <t>23</t>
  </si>
  <si>
    <t>721174005.R</t>
  </si>
  <si>
    <t>Potrubí z trub polypropylenových svodné (ležaté) DN 110 - pod stropem</t>
  </si>
  <si>
    <t>-1117047023</t>
  </si>
  <si>
    <t>24</t>
  </si>
  <si>
    <t>721174006.R</t>
  </si>
  <si>
    <t>Potrubí z trub polypropylenových svodné (ležaté) DN 125 - pod stropem</t>
  </si>
  <si>
    <t>1509144134</t>
  </si>
  <si>
    <t>25</t>
  </si>
  <si>
    <t>721174007.R</t>
  </si>
  <si>
    <t>Potrubí z trub polypropylenových svodné (ležaté) DN 160 - pod stropem</t>
  </si>
  <si>
    <t>1507596919</t>
  </si>
  <si>
    <t>42</t>
  </si>
  <si>
    <t>721173401.R</t>
  </si>
  <si>
    <t>Potrubí z plastových trub KG 2000 SN 10 Polypropylen svodné (ležaté) DN 110 - pod stropem</t>
  </si>
  <si>
    <t>1255901806</t>
  </si>
  <si>
    <t>26</t>
  </si>
  <si>
    <t>721174008.R</t>
  </si>
  <si>
    <t>Potrubí z trub PVC SN4 svodné (ležaté) DN 160 - pod stropem</t>
  </si>
  <si>
    <t>428966294</t>
  </si>
  <si>
    <t>40</t>
  </si>
  <si>
    <t>721174023.R</t>
  </si>
  <si>
    <t>Potrubí z trub polypropylenových odpadní (svislé) DN 50</t>
  </si>
  <si>
    <t>1220091041</t>
  </si>
  <si>
    <t>19</t>
  </si>
  <si>
    <t>721174024</t>
  </si>
  <si>
    <t>Potrubí z trub polypropylenových odpadní (svislé) DN 75</t>
  </si>
  <si>
    <t>-1175720490</t>
  </si>
  <si>
    <t>20</t>
  </si>
  <si>
    <t>721174025</t>
  </si>
  <si>
    <t>Potrubí z trub polypropylenových odpadní (svislé) DN 110</t>
  </si>
  <si>
    <t>-823320838</t>
  </si>
  <si>
    <t>43</t>
  </si>
  <si>
    <t>721174026.R</t>
  </si>
  <si>
    <t xml:space="preserve">Potrubí z trub  KG 2000 SN 10 Polypropylen odpadní (svislé) DN 125_x000D_
</t>
  </si>
  <si>
    <t>-1941929877</t>
  </si>
  <si>
    <t>721174026</t>
  </si>
  <si>
    <t>Potrubí z trub polypropylenových odpadní (svislé) DN 125</t>
  </si>
  <si>
    <t>572168440</t>
  </si>
  <si>
    <t>41</t>
  </si>
  <si>
    <t>721174041.R</t>
  </si>
  <si>
    <t xml:space="preserve">Potrubí z trub polypropylenových připojovací DN 32_x000D_
</t>
  </si>
  <si>
    <t>284333541</t>
  </si>
  <si>
    <t>31</t>
  </si>
  <si>
    <t>721174042</t>
  </si>
  <si>
    <t>Potrubí z trub polypropylenových připojovací DN 40</t>
  </si>
  <si>
    <t>1514758807</t>
  </si>
  <si>
    <t>721174043</t>
  </si>
  <si>
    <t>Potrubí z trub polypropylenových připojovací DN 50</t>
  </si>
  <si>
    <t>478684730</t>
  </si>
  <si>
    <t>33</t>
  </si>
  <si>
    <t>721174044</t>
  </si>
  <si>
    <t>Potrubí z trub polypropylenových připojovací DN 75</t>
  </si>
  <si>
    <t>-1519195702</t>
  </si>
  <si>
    <t>34</t>
  </si>
  <si>
    <t>721174045</t>
  </si>
  <si>
    <t>Potrubí z trub polypropylenových připojovací DN 110</t>
  </si>
  <si>
    <t>1507817992</t>
  </si>
  <si>
    <t>35</t>
  </si>
  <si>
    <t>721174054</t>
  </si>
  <si>
    <t>Potrubí z trub polypropylenových dešťové DN 75</t>
  </si>
  <si>
    <t>-1356572980</t>
  </si>
  <si>
    <t>314</t>
  </si>
  <si>
    <t>721173705</t>
  </si>
  <si>
    <t>Potrubí z trub polyetylenových svařované odpadní (svislé) DN 90</t>
  </si>
  <si>
    <t>1444300820</t>
  </si>
  <si>
    <t>315</t>
  </si>
  <si>
    <t>721173725</t>
  </si>
  <si>
    <t>Potrubí z trub polyetylenových svařované připojovací DN 90</t>
  </si>
  <si>
    <t>-396291287</t>
  </si>
  <si>
    <t>36</t>
  </si>
  <si>
    <t>721194104</t>
  </si>
  <si>
    <t>Vyměření přípojek na potrubí vyvedení a upevnění odpadních výpustek DN 40</t>
  </si>
  <si>
    <t>761437522</t>
  </si>
  <si>
    <t>37</t>
  </si>
  <si>
    <t>721194105</t>
  </si>
  <si>
    <t>Vyměření přípojek na potrubí vyvedení a upevnění odpadních výpustek DN 50</t>
  </si>
  <si>
    <t>-558418876</t>
  </si>
  <si>
    <t>38</t>
  </si>
  <si>
    <t>721194107</t>
  </si>
  <si>
    <t>Vyměření přípojek na potrubí vyvedení a upevnění odpadních výpustek DN 70</t>
  </si>
  <si>
    <t>601974860</t>
  </si>
  <si>
    <t>39</t>
  </si>
  <si>
    <t>721194109</t>
  </si>
  <si>
    <t>Vyměření přípojek na potrubí vyvedení a upevnění odpadních výpustek DN 100</t>
  </si>
  <si>
    <t>1769088944</t>
  </si>
  <si>
    <t>45</t>
  </si>
  <si>
    <t>721211401R</t>
  </si>
  <si>
    <t>Podlahové vpusti s vodorovným odtokem DN 40/50</t>
  </si>
  <si>
    <t>490742800</t>
  </si>
  <si>
    <t>Poznámka k položce:_x000D_
- podlahová vpust se zápachovou uzávěrkou proti vyschnutí, výška vodního uzávěru 30 mm_x000D_
- vtoková mřížka z nerezové oceli 115 x 115 mm</t>
  </si>
  <si>
    <t>44</t>
  </si>
  <si>
    <t>721211421R</t>
  </si>
  <si>
    <t>Podlahové vpusti se svislým odtokem DN 50/75/110</t>
  </si>
  <si>
    <t>1762597764</t>
  </si>
  <si>
    <t>Poznámka k položce:_x000D_
- podlahová vpust se zápachovou uzávěrkou proti vyschnutí_x000D_
- vtoková mřížka z nerezové oceli 115 x 115 mm</t>
  </si>
  <si>
    <t>272</t>
  </si>
  <si>
    <t>721211421.R</t>
  </si>
  <si>
    <t>Odpadní ventil DN50 s nerezovou krytkou</t>
  </si>
  <si>
    <t>1345232003</t>
  </si>
  <si>
    <t>Poznámka k položce:_x000D_
- odpadní ventil do podlahového keramického kanalu s odtokem</t>
  </si>
  <si>
    <t>287</t>
  </si>
  <si>
    <t>žlaby 1.NP.01</t>
  </si>
  <si>
    <t>Montáž odtokového sprchového žlabu 1.NP</t>
  </si>
  <si>
    <t>-1373699479</t>
  </si>
  <si>
    <t>288</t>
  </si>
  <si>
    <t>žlaby 1.NP.02</t>
  </si>
  <si>
    <t>chemicky odolná nerez AISI 316 pro žlaby 1.NP</t>
  </si>
  <si>
    <t>1231245288</t>
  </si>
  <si>
    <t>289</t>
  </si>
  <si>
    <t>žlaby 1.NP.03</t>
  </si>
  <si>
    <t>spodní díl vpusti DN50, horizontální s těsnícím kroužkem</t>
  </si>
  <si>
    <t>-231856607</t>
  </si>
  <si>
    <t>290</t>
  </si>
  <si>
    <t>žlaby 1.NP.04</t>
  </si>
  <si>
    <t>odtok pro koupelnový žlab se sifonem v. 5 cm - svislý</t>
  </si>
  <si>
    <t>1180980646</t>
  </si>
  <si>
    <t>291</t>
  </si>
  <si>
    <t>žlaby 1.NP.05</t>
  </si>
  <si>
    <t>koupelnový žlab ke stěně š. 90 mm, pro rošt 80 mm s ukončením hran pro dlažbu</t>
  </si>
  <si>
    <t>-2070096269</t>
  </si>
  <si>
    <t>292</t>
  </si>
  <si>
    <t>žlaby 1.NP.06</t>
  </si>
  <si>
    <t>rošt nerezový š. 80 mm - příčné drážky šířky 8 mm, výška 20 mm</t>
  </si>
  <si>
    <t>-312072592</t>
  </si>
  <si>
    <t>293</t>
  </si>
  <si>
    <t>žlaby 1.NP.07</t>
  </si>
  <si>
    <t>vytvoření otvoru pro odtok a přikotvení PP vpusti</t>
  </si>
  <si>
    <t>-274193451</t>
  </si>
  <si>
    <t>294</t>
  </si>
  <si>
    <t>žlaby 1.PP.01</t>
  </si>
  <si>
    <t>2077047936</t>
  </si>
  <si>
    <t>295</t>
  </si>
  <si>
    <t>žlaby 1.PP.02</t>
  </si>
  <si>
    <t>chemicky odolná nerez AISI 316 pro žlaby 1.PP</t>
  </si>
  <si>
    <t>-1316961808</t>
  </si>
  <si>
    <t>296</t>
  </si>
  <si>
    <t>žlaby 1.PP.03</t>
  </si>
  <si>
    <t>750112208</t>
  </si>
  <si>
    <t>297</t>
  </si>
  <si>
    <t>žlaby 1.PP.04</t>
  </si>
  <si>
    <t>-1097929628</t>
  </si>
  <si>
    <t>298</t>
  </si>
  <si>
    <t>žlaby 1.PP.05</t>
  </si>
  <si>
    <t>-1700410013</t>
  </si>
  <si>
    <t>299</t>
  </si>
  <si>
    <t>žlaby 1.PP.06</t>
  </si>
  <si>
    <t>1526858804</t>
  </si>
  <si>
    <t>300</t>
  </si>
  <si>
    <t>žlaby 1.PP.07</t>
  </si>
  <si>
    <t>-435721343</t>
  </si>
  <si>
    <t>301</t>
  </si>
  <si>
    <t>žlaby 2.PP.01</t>
  </si>
  <si>
    <t>-1158261634</t>
  </si>
  <si>
    <t>302</t>
  </si>
  <si>
    <t>žlaby 2.PP.02</t>
  </si>
  <si>
    <t>857896091</t>
  </si>
  <si>
    <t>303</t>
  </si>
  <si>
    <t>žlaby 2.PP.03</t>
  </si>
  <si>
    <t>těsnící kroužek na sifon DN100</t>
  </si>
  <si>
    <t>-134304580</t>
  </si>
  <si>
    <t>304</t>
  </si>
  <si>
    <t>žlaby 2.PP.04</t>
  </si>
  <si>
    <t>vpusť DN100 pro krabicový žlab, svislý odtok</t>
  </si>
  <si>
    <t>-465552010</t>
  </si>
  <si>
    <t>305</t>
  </si>
  <si>
    <t>žlaby 2.PP.05</t>
  </si>
  <si>
    <t>sifon vč. integrovaného sítka</t>
  </si>
  <si>
    <t>842322414</t>
  </si>
  <si>
    <t>306</t>
  </si>
  <si>
    <t>žlaby 2.PP.06</t>
  </si>
  <si>
    <t>krabicový žlab š.200 mm, tl. 1,5 mm</t>
  </si>
  <si>
    <t>-996703310</t>
  </si>
  <si>
    <t>307</t>
  </si>
  <si>
    <t>žlaby 2.PP.07</t>
  </si>
  <si>
    <t>mřížkový rošt š.150 mm, AISI 316, 30/2 mm, 25x25 mm, 1x protiskluz, mořené</t>
  </si>
  <si>
    <t>-1115477993</t>
  </si>
  <si>
    <t>308</t>
  </si>
  <si>
    <t>žlaby 2.PP.08</t>
  </si>
  <si>
    <t>výplň hran tmelem (obě strany žlabu)</t>
  </si>
  <si>
    <t>-64376522</t>
  </si>
  <si>
    <t>49</t>
  </si>
  <si>
    <t>56231112</t>
  </si>
  <si>
    <t>vtok střešní svislý pro PVC-P hydroizolaci plochých střech s vyhříváním DN 75, DN 110, DN 125, DN 160</t>
  </si>
  <si>
    <t>-295980016</t>
  </si>
  <si>
    <t>50</t>
  </si>
  <si>
    <t>56231106</t>
  </si>
  <si>
    <t>vtok střešní svislý s manžetou pro asfaltovou hydroizolaci plochých střech s vyhříváním DN 75, DN 110, DN 125, DN 160</t>
  </si>
  <si>
    <t>524378829</t>
  </si>
  <si>
    <t>51</t>
  </si>
  <si>
    <t>28349107</t>
  </si>
  <si>
    <t>kroužek odvodňovací pro prodloužení o 332m odvodnění ploché střechy</t>
  </si>
  <si>
    <t>-1483952708</t>
  </si>
  <si>
    <t>52</t>
  </si>
  <si>
    <t>56231002.R</t>
  </si>
  <si>
    <t>souprava standartní s PVC izolační přírubou</t>
  </si>
  <si>
    <t>35137739</t>
  </si>
  <si>
    <t>53</t>
  </si>
  <si>
    <t>Kondenz 01</t>
  </si>
  <si>
    <t xml:space="preserve">Zápachová uzávěrka podomítková plastová pro odvod kondenzátu s přídavnou mechanickou uzávěrkou. </t>
  </si>
  <si>
    <t>1875645540</t>
  </si>
  <si>
    <t>Poznámka k položce:_x000D_
- připojovací potrubí s vnějším rozměrem DN20-32 mm a minimálním průběžným vnitřním DN18_x000D_
- odtok DN32_x000D_
- těsnost proti zápachu i bez vody v zápachové uzávěrce, vyjímatelná kazeta se zápachovou uzávěrkou pro inspekci</t>
  </si>
  <si>
    <t>54</t>
  </si>
  <si>
    <t>Kondenz 02</t>
  </si>
  <si>
    <t>Vodní zápachová uzávěrka pro odvod kondenzátu DN40 s přídavnou mechanickou zápachovou uzávěrkou</t>
  </si>
  <si>
    <t>-1062985938</t>
  </si>
  <si>
    <t>Poznámka k položce:_x000D_
- převlečná matice ( svěrné těsnění ) pro potrubí DN32, pryžové těsnění k nasunutí potrubí DN12 - 18 mm_x000D_
- odtok DN40_x000D_
- těsnost proti zápachu i bez vody v zápachové uzávěrce, možný ležatý i svislý přívod</t>
  </si>
  <si>
    <t>59</t>
  </si>
  <si>
    <t>OSM.113600</t>
  </si>
  <si>
    <t>HTRE čistící tvarovka DN 75</t>
  </si>
  <si>
    <t>-1813543908</t>
  </si>
  <si>
    <t>60</t>
  </si>
  <si>
    <t>28615603</t>
  </si>
  <si>
    <t>čistící tvarovka odpadní PP DN 110 pro vysoké teploty</t>
  </si>
  <si>
    <t>390471912</t>
  </si>
  <si>
    <t>254</t>
  </si>
  <si>
    <t>28614461</t>
  </si>
  <si>
    <t>čistící kus PP kanalizační třívrstvý vysoká zvuková izolace DN 110</t>
  </si>
  <si>
    <t>133208908</t>
  </si>
  <si>
    <t>61</t>
  </si>
  <si>
    <t>28615604</t>
  </si>
  <si>
    <t>čistící tvarovka odpadní PP DN 125 pro vysoké teploty</t>
  </si>
  <si>
    <t>927025153</t>
  </si>
  <si>
    <t>62</t>
  </si>
  <si>
    <t>28611944</t>
  </si>
  <si>
    <t>čistící kus kanalizační PVC DN 110</t>
  </si>
  <si>
    <t>-826886502</t>
  </si>
  <si>
    <t>63</t>
  </si>
  <si>
    <t>28611606</t>
  </si>
  <si>
    <t>čistící kus kanalizační PVC DN 125</t>
  </si>
  <si>
    <t>-363791404</t>
  </si>
  <si>
    <t>64</t>
  </si>
  <si>
    <t>28611608</t>
  </si>
  <si>
    <t>čistící kus kanalizační PVC DN 150</t>
  </si>
  <si>
    <t>1525914361</t>
  </si>
  <si>
    <t>70</t>
  </si>
  <si>
    <t>28615651</t>
  </si>
  <si>
    <t>čistící kus kanalizační PP DN 110</t>
  </si>
  <si>
    <t>-587529863</t>
  </si>
  <si>
    <t>65</t>
  </si>
  <si>
    <t>28611610</t>
  </si>
  <si>
    <t>čistící kus kanalizační PVC DN 200</t>
  </si>
  <si>
    <t>-1737439887</t>
  </si>
  <si>
    <t>66</t>
  </si>
  <si>
    <t>28611620</t>
  </si>
  <si>
    <t>čistící kus kanalizace plastové KG DN 160 se 4 šrouby</t>
  </si>
  <si>
    <t>-1243282311</t>
  </si>
  <si>
    <t>67</t>
  </si>
  <si>
    <t>28611622</t>
  </si>
  <si>
    <t>čistící kus kanalizace plastové KG DN 200 s 6 šrouby</t>
  </si>
  <si>
    <t>-1220643877</t>
  </si>
  <si>
    <t>243</t>
  </si>
  <si>
    <t>28611623</t>
  </si>
  <si>
    <t>čistící kus kanalizace plastové KG DN 250 s 6 šrouby</t>
  </si>
  <si>
    <t>-423100587</t>
  </si>
  <si>
    <t>68</t>
  </si>
  <si>
    <t>28611625</t>
  </si>
  <si>
    <t>čistící kus kanalizace plastové KG DN 300</t>
  </si>
  <si>
    <t>-1368447275</t>
  </si>
  <si>
    <t>316</t>
  </si>
  <si>
    <t>28619442</t>
  </si>
  <si>
    <t>tvarovka čisticí PE-HD 90° s kruhovým otvorem D 90</t>
  </si>
  <si>
    <t>-1157325925</t>
  </si>
  <si>
    <t>79</t>
  </si>
  <si>
    <t>28615603R</t>
  </si>
  <si>
    <t>Čistící tvarovka s hladkým koncem DN110 na plastová potrubí k zabudování do podlahy</t>
  </si>
  <si>
    <t>-282708258</t>
  </si>
  <si>
    <t>Poznámka k položce:_x000D_
- pohledové krycí dvířka a rámeček 150x150 mm z nerezové oceli_x000D_
- jednoduchý přístup do potrubí přes rychlouzávěr_x000D_
- k zabudování do stěny, tak do podlahy</t>
  </si>
  <si>
    <t>57</t>
  </si>
  <si>
    <t>55161841</t>
  </si>
  <si>
    <t>vtok se zápachovou uzávěrkou DN 32</t>
  </si>
  <si>
    <t>-507150121</t>
  </si>
  <si>
    <t>58</t>
  </si>
  <si>
    <t>55161840R</t>
  </si>
  <si>
    <t>vtok s fixační objímkou DN40 6/4", zápachová uzávěrka DN50, prodloužení 6/4" x 5/4" vnější závit</t>
  </si>
  <si>
    <t>1562980308</t>
  </si>
  <si>
    <t>Poznámka k položce:_x000D_
- odvedení úkapů s obkímkou pro fixaci potrubí_x000D_
- zápachová uzávěrka s výškově stavitelnou zásuvnou trubkou a kulovým kloubem na odtoku, převlečná matice 6/4"_x000D_
- prodloužení nebo redukování závitových připojení</t>
  </si>
  <si>
    <t>310</t>
  </si>
  <si>
    <t>721273152</t>
  </si>
  <si>
    <t>Ventilační hlavice z polypropylenu (PP) DN 75</t>
  </si>
  <si>
    <t>-282801945</t>
  </si>
  <si>
    <t>55</t>
  </si>
  <si>
    <t>721273153</t>
  </si>
  <si>
    <t>Ventilační hlavice z polypropylenu (PP) DN 110</t>
  </si>
  <si>
    <t>601634631</t>
  </si>
  <si>
    <t>56</t>
  </si>
  <si>
    <t>721273153.R</t>
  </si>
  <si>
    <t>Ventilační hlavice z polypropylenu (PP) DN 125</t>
  </si>
  <si>
    <t>-2015282308</t>
  </si>
  <si>
    <t>69</t>
  </si>
  <si>
    <t>721274122R</t>
  </si>
  <si>
    <t>Přivzdušňovací ventil vnitřní odpadních potrubí DN 50/75 - podomítková verze</t>
  </si>
  <si>
    <t>1792241919</t>
  </si>
  <si>
    <t>Poznámka k položce:_x000D_
- kompletní se stavební ochrannou zátkou a krytem</t>
  </si>
  <si>
    <t>244</t>
  </si>
  <si>
    <t>721274123</t>
  </si>
  <si>
    <t>Ventily přivzdušňovací odpadních potrubí vnitřní DN 100</t>
  </si>
  <si>
    <t>1758894064</t>
  </si>
  <si>
    <t>245</t>
  </si>
  <si>
    <t>62851017</t>
  </si>
  <si>
    <t>prostupová tvarovka do spodní stavby s manžetou z asfaltového pásu DN 110</t>
  </si>
  <si>
    <t>857173852</t>
  </si>
  <si>
    <t>246</t>
  </si>
  <si>
    <t>62851018</t>
  </si>
  <si>
    <t>prostupová tvarovka do spodní stavby s manžetou z asfaltového pásu DN 125</t>
  </si>
  <si>
    <t>-923781295</t>
  </si>
  <si>
    <t>247</t>
  </si>
  <si>
    <t>62851019.R</t>
  </si>
  <si>
    <t>prostupová tvarovka do spodní stavby s manžetou z asfaltového pásu DN 150</t>
  </si>
  <si>
    <t>286261795</t>
  </si>
  <si>
    <t>248</t>
  </si>
  <si>
    <t>62851020.R</t>
  </si>
  <si>
    <t>prostupová tvarovka do spodní stavby s manžetou z asfaltového pásu DN 200</t>
  </si>
  <si>
    <t>-231082550</t>
  </si>
  <si>
    <t>249</t>
  </si>
  <si>
    <t>62851021.R</t>
  </si>
  <si>
    <t xml:space="preserve">prostupová tvarovka do spodní stavby s manžetou z asfaltového pásu DN 250_x000D_
</t>
  </si>
  <si>
    <t>-1494512620</t>
  </si>
  <si>
    <t>71</t>
  </si>
  <si>
    <t>721290111</t>
  </si>
  <si>
    <t>Zkouška těsnosti kanalizace  v objektech vodou do DN 125</t>
  </si>
  <si>
    <t>-1911281124</t>
  </si>
  <si>
    <t>72</t>
  </si>
  <si>
    <t>721290112</t>
  </si>
  <si>
    <t>Zkouška těsnosti kanalizace  v objektech vodou DN 150 nebo DN 200</t>
  </si>
  <si>
    <t>-1614521777</t>
  </si>
  <si>
    <t>73</t>
  </si>
  <si>
    <t>721290113</t>
  </si>
  <si>
    <t>Zkouška těsnosti kanalizace  v objektech vodou DN 250 nebo DN 300</t>
  </si>
  <si>
    <t>-39382596</t>
  </si>
  <si>
    <t>74</t>
  </si>
  <si>
    <t>998721203</t>
  </si>
  <si>
    <t>Přesun hmot pro vnitřní kanalizace  stanovený procentní sazbou (%) z ceny vodorovná dopravní vzdálenost do 50 m v objektech výšky přes 12 do 24 m</t>
  </si>
  <si>
    <t>%</t>
  </si>
  <si>
    <t>827759730</t>
  </si>
  <si>
    <t>722</t>
  </si>
  <si>
    <t>Zdravotechnika - vnitřní vodovod</t>
  </si>
  <si>
    <t>215</t>
  </si>
  <si>
    <t>722130803</t>
  </si>
  <si>
    <t>Demontáž potrubí z ocelových trubek pozinkovaných  závitových přes 40 do DN 50</t>
  </si>
  <si>
    <t>-1693374274</t>
  </si>
  <si>
    <t>216</t>
  </si>
  <si>
    <t>722130806</t>
  </si>
  <si>
    <t>Demontáž potrubí z ocelových trubek pozinkovaných  závitových DN 100</t>
  </si>
  <si>
    <t>473492054</t>
  </si>
  <si>
    <t>217</t>
  </si>
  <si>
    <t>722290822</t>
  </si>
  <si>
    <t>Vnitrostaveništní přemístění vybouraných (demontovaných) hmot  vnitřní vodovod vodorovně do 100 m v objektech výšky přes 6 do 12 m</t>
  </si>
  <si>
    <t>-714209798</t>
  </si>
  <si>
    <t>165</t>
  </si>
  <si>
    <t>45820001R</t>
  </si>
  <si>
    <t>kotevní prvky pro potrubí vodovodu pod stropem, po stěně</t>
  </si>
  <si>
    <t>1294151184</t>
  </si>
  <si>
    <t>Poznámka k položce:_x000D_
- cena za dodávku kompletního úchytného, závěsného a kotevního materiálu</t>
  </si>
  <si>
    <t>80</t>
  </si>
  <si>
    <t>722130233</t>
  </si>
  <si>
    <t>Potrubí z ocelových trubek pozinkovaných  závitových svařovaných běžných DN 25</t>
  </si>
  <si>
    <t>86531931</t>
  </si>
  <si>
    <t>81</t>
  </si>
  <si>
    <t>722130234</t>
  </si>
  <si>
    <t>Potrubí z ocelových trubek pozinkovaných  závitových svařovaných běžných DN 32</t>
  </si>
  <si>
    <t>1228573230</t>
  </si>
  <si>
    <t>82</t>
  </si>
  <si>
    <t>722130235</t>
  </si>
  <si>
    <t>Potrubí z ocelových trubek pozinkovaných  závitových svařovaných běžných DN 40</t>
  </si>
  <si>
    <t>1482258695</t>
  </si>
  <si>
    <t>83</t>
  </si>
  <si>
    <t>722130236</t>
  </si>
  <si>
    <t>Potrubí z ocelových trubek pozinkovaných  závitových svařovaných běžných DN 50</t>
  </si>
  <si>
    <t>-1239543776</t>
  </si>
  <si>
    <t>84</t>
  </si>
  <si>
    <t>722174022.STRFB020TR</t>
  </si>
  <si>
    <t>Potrubí vodovodní plastové PPR S 3.2 svar polyfuze PN 20 D 28 x 2,8 mm</t>
  </si>
  <si>
    <t>1921580830</t>
  </si>
  <si>
    <t>Poznámka k položce:_x000D_
trubka vícevrstvá pro vodu a topení PP-RCT/PP-RCT+čedičové vlákno(BF)/PP-RCT</t>
  </si>
  <si>
    <t>85</t>
  </si>
  <si>
    <t>722174023.STRFB025TR</t>
  </si>
  <si>
    <t>Potrubí vodovodní plastové PPR S 3,2 svar polyfuze PN 28 D 25 x 3,5 mm</t>
  </si>
  <si>
    <t>1248204466</t>
  </si>
  <si>
    <t>86</t>
  </si>
  <si>
    <t>722174024.STRFB032TR</t>
  </si>
  <si>
    <t>Potrubí vodovodní plastové PPR S 3.2 svar polyfuze PN 28 D 32 x4,4 mm</t>
  </si>
  <si>
    <t>1305332290</t>
  </si>
  <si>
    <t>87</t>
  </si>
  <si>
    <t>722174025.STRFB040TR</t>
  </si>
  <si>
    <t>Potrubí vodovodní plastové PPR S 3.2 svar polyfuze PN 28 D 40 x 5,5 mm</t>
  </si>
  <si>
    <t>-1831194965</t>
  </si>
  <si>
    <t>88</t>
  </si>
  <si>
    <t>722174026.STRFB050TR</t>
  </si>
  <si>
    <t>Potrubí vodovodní plastové PPR S 3.2 svar polyfuze PN 28 D 50 x 6,9 mm</t>
  </si>
  <si>
    <t>1737073108</t>
  </si>
  <si>
    <t>89</t>
  </si>
  <si>
    <t>722174027.STRFB063TR</t>
  </si>
  <si>
    <t>Potrubí vodovodní plastové PPR S 3.2 svar polyfuze PN 28 D 63 x 8,6 mm</t>
  </si>
  <si>
    <t>893259249</t>
  </si>
  <si>
    <t>90</t>
  </si>
  <si>
    <t>722174029.STRFB090TR</t>
  </si>
  <si>
    <t xml:space="preserve">Potrubí vodovodní plastové PPR 3.4 svar polyfuze PN 22 D 90 x 10,1 mm_x000D_
</t>
  </si>
  <si>
    <t>312784452</t>
  </si>
  <si>
    <t>91</t>
  </si>
  <si>
    <t>722174029.STRFB110TR</t>
  </si>
  <si>
    <t>Potrubí vodovodní plastové PPR 3.4 svar polyfuze PN 22 D 110 x 12,4 mm</t>
  </si>
  <si>
    <t>1590746565</t>
  </si>
  <si>
    <t>92</t>
  </si>
  <si>
    <t>722181221</t>
  </si>
  <si>
    <t>Ochrana potrubí  termoizolačními trubicemi z pěnového polyetylenu PE přilepenými v příčných a podélných spojích, tloušťky izolace přes 6 do 9 mm, vnitřního průměru izolace DN do 22 mm</t>
  </si>
  <si>
    <t>867303852</t>
  </si>
  <si>
    <t>93</t>
  </si>
  <si>
    <t>722181222</t>
  </si>
  <si>
    <t>Ochrana potrubí  termoizolačními trubicemi z pěnového polyetylenu PE přilepenými v příčných a podélných spojích, tloušťky izolace přes 6 do 9 mm, vnitřního průměru izolace DN přes 22 do 45 mm</t>
  </si>
  <si>
    <t>-870905371</t>
  </si>
  <si>
    <t>94</t>
  </si>
  <si>
    <t>722181223</t>
  </si>
  <si>
    <t>Ochrana potrubí  termoizolačními trubicemi z pěnového polyetylenu PE přilepenými v příčných a podélných spojích, tloušťky izolace přes 6 do 9 mm, vnitřního průměru izolace DN přes 45 do 63mm</t>
  </si>
  <si>
    <t>1007502287</t>
  </si>
  <si>
    <t>95</t>
  </si>
  <si>
    <t>722181224</t>
  </si>
  <si>
    <t>Ochrana potrubí  termoizolačními trubicemi z pěnového polyetylenu PE přilepenými v příčných a podélných spojích, tloušťky izolace přes 6 do 9 mm, vnitřního průměru izolace DN přes 63 mm</t>
  </si>
  <si>
    <t>366741904</t>
  </si>
  <si>
    <t>96</t>
  </si>
  <si>
    <t>722181231</t>
  </si>
  <si>
    <t>Ochrana potrubí  termoizolačními trubicemi z pěnového polyetylenu PE přilepenými v příčných a podélných spojích, tloušťky izolace přes 9 do 13 mm, vnitřního průměru izolace DN do 22 mm</t>
  </si>
  <si>
    <t>2079738135</t>
  </si>
  <si>
    <t>97</t>
  </si>
  <si>
    <t>722181232</t>
  </si>
  <si>
    <t>Ochrana potrubí  termoizolačními trubicemi z pěnového polyetylenu PE přilepenými v příčných a podélných spojích, tloušťky izolace přes 9 do 13 mm, vnitřního průměru izolace DN přes 22 do 45 mm</t>
  </si>
  <si>
    <t>1466678000</t>
  </si>
  <si>
    <t>98</t>
  </si>
  <si>
    <t>722181241</t>
  </si>
  <si>
    <t>Ochrana potrubí  termoizolačními trubicemi z pěnového polyetylenu PE přilepenými v příčných a podélných spojích, tloušťky izolace přes 13 do 20 mm, vnitřního průměru izolace DN do 22 mm</t>
  </si>
  <si>
    <t>-768183454</t>
  </si>
  <si>
    <t>99</t>
  </si>
  <si>
    <t>722181242</t>
  </si>
  <si>
    <t>Ochrana potrubí  termoizolačními trubicemi z pěnového polyetylenu PE přilepenými v příčných a podélných spojích, tloušťky izolace přes 13 do 20 mm, vnitřního průměru izolace DN přes 22 do 45 mm</t>
  </si>
  <si>
    <t>42712744</t>
  </si>
  <si>
    <t>100</t>
  </si>
  <si>
    <t>722181243</t>
  </si>
  <si>
    <t>Ochrana potrubí  termoizolačními trubicemi z pěnového polyetylenu PE přilepenými v příčných a podélných spojích, tloušťky izolace přes 13 do 20 mm, vnitřního průměru izolace DN přes 45 do 63 mm</t>
  </si>
  <si>
    <t>-532439623</t>
  </si>
  <si>
    <t>101</t>
  </si>
  <si>
    <t>722182011</t>
  </si>
  <si>
    <t>Podpůrný žlab pro potrubí průměru D 20</t>
  </si>
  <si>
    <t>-1048153604</t>
  </si>
  <si>
    <t>102</t>
  </si>
  <si>
    <t>722182012</t>
  </si>
  <si>
    <t>Podpůrný žlab pro potrubí průměru D 25</t>
  </si>
  <si>
    <t>-841098656</t>
  </si>
  <si>
    <t>103</t>
  </si>
  <si>
    <t>722182013</t>
  </si>
  <si>
    <t>Podpůrný žlab pro potrubí průměru D 32</t>
  </si>
  <si>
    <t>1192378690</t>
  </si>
  <si>
    <t>104</t>
  </si>
  <si>
    <t>722182014</t>
  </si>
  <si>
    <t>Podpůrný žlab pro potrubí průměru D 40</t>
  </si>
  <si>
    <t>-705165093</t>
  </si>
  <si>
    <t>105</t>
  </si>
  <si>
    <t>722182015</t>
  </si>
  <si>
    <t>Podpůrný žlab pro potrubí průměru D 50</t>
  </si>
  <si>
    <t>-1110282198</t>
  </si>
  <si>
    <t>106</t>
  </si>
  <si>
    <t>722182016</t>
  </si>
  <si>
    <t>Podpůrný žlab pro potrubí průměru D 63</t>
  </si>
  <si>
    <t>1106819130</t>
  </si>
  <si>
    <t>107</t>
  </si>
  <si>
    <t>722190401</t>
  </si>
  <si>
    <t>Zřízení přípojek na potrubí  vyvedení a upevnění výpustek do DN 25</t>
  </si>
  <si>
    <t>-1505068287</t>
  </si>
  <si>
    <t>108</t>
  </si>
  <si>
    <t>722219105</t>
  </si>
  <si>
    <t>Armatury přírubové montáž vodovodních armatur přírubových ostatních typů DN 100</t>
  </si>
  <si>
    <t>676567761</t>
  </si>
  <si>
    <t>110</t>
  </si>
  <si>
    <t>55128078</t>
  </si>
  <si>
    <t>klapka uzavírací mezipřírubová PN16 T 120°C disk litina DN 100</t>
  </si>
  <si>
    <t>-592925254</t>
  </si>
  <si>
    <t>109</t>
  </si>
  <si>
    <t>40564124.R</t>
  </si>
  <si>
    <t>ventil elektromagnetický na vodu DN100</t>
  </si>
  <si>
    <t>923286252</t>
  </si>
  <si>
    <t>111</t>
  </si>
  <si>
    <t>722219107</t>
  </si>
  <si>
    <t>Armatury přírubové montáž vodovodních armatur přírubových ostatních typů DN 150</t>
  </si>
  <si>
    <t>-690350001</t>
  </si>
  <si>
    <t>229</t>
  </si>
  <si>
    <t>42221215</t>
  </si>
  <si>
    <t>šoupě přírubové vodovodní krátká stavební dl DN 150 PN10-16</t>
  </si>
  <si>
    <t>1448581268</t>
  </si>
  <si>
    <t>237</t>
  </si>
  <si>
    <t>42210100</t>
  </si>
  <si>
    <t>kolo ruční pro DN 40-50 D 150mm</t>
  </si>
  <si>
    <t>1892692527</t>
  </si>
  <si>
    <t>112</t>
  </si>
  <si>
    <t>42265781.R</t>
  </si>
  <si>
    <t>filtr s vypouštěcí přírubou DN 150x480mm</t>
  </si>
  <si>
    <t>1570901821</t>
  </si>
  <si>
    <t>Poznámka k položce:_x000D_
Přepážkový filtr na studenou vodu s automatickým proplachem, filtrační nádoby z vysoce kvalitního plastu PN 16, přírubové těleso z šedé litiny PN 10, postříbřená filtrační síta z nerezové oceli s antibakteriálním účinkem, standartní poréznost síta 0,1 mm, možnost volby porézností 0,03/ 0,32/ 0,5 mm, automatické čištění sít zpětným proplachem dle nastaveného času nebo tlakové ztráty (odsávací hlavice), nepřerušovaná dodávka filtrované vody, odvod vody do otevřeného odpadního systému přes kulový ventil DN20, odkalení přírubového tělesa filtru kulovým ventilem.</t>
  </si>
  <si>
    <t>114</t>
  </si>
  <si>
    <t>722220152</t>
  </si>
  <si>
    <t>Armatury s jedním závitem plastové (PPR) PN 20 (SDR 6) DN 20 x G 1/2</t>
  </si>
  <si>
    <t>-891415631</t>
  </si>
  <si>
    <t>184</t>
  </si>
  <si>
    <t>722220153</t>
  </si>
  <si>
    <t>Armatury s jedním závitem plastové (PPR) PN 20 (SDR 6) DN 25 x G 3/4</t>
  </si>
  <si>
    <t>754062182</t>
  </si>
  <si>
    <t>115</t>
  </si>
  <si>
    <t>722220231</t>
  </si>
  <si>
    <t>Armatury s jedním závitem přechodové tvarovky PPR, PN 20 (SDR 6) s kovovým závitem vnitřním přechodky dGK D 20 x G 1/2</t>
  </si>
  <si>
    <t>1952814218</t>
  </si>
  <si>
    <t>116</t>
  </si>
  <si>
    <t>722220232</t>
  </si>
  <si>
    <t>Armatury s jedním závitem přechodové tvarovky PPR, PN 20 (SDR 6) s kovovým závitem vnitřním přechodky dGK D 25 x G 3/4</t>
  </si>
  <si>
    <t>-663971888</t>
  </si>
  <si>
    <t>117</t>
  </si>
  <si>
    <t>722220233</t>
  </si>
  <si>
    <t>Armatury s jedním závitem přechodové tvarovky PPR, PN 20 (SDR 6) s kovovým závitem vnitřním přechodky dGK D 32 x G 1</t>
  </si>
  <si>
    <t>-851417863</t>
  </si>
  <si>
    <t>118</t>
  </si>
  <si>
    <t>722220234</t>
  </si>
  <si>
    <t>Armatury s jedním závitem přechodové tvarovky PPR, PN 20 (SDR 6) s kovovým závitem vnitřním přechodky dGK D 40 x G 5/4</t>
  </si>
  <si>
    <t>-1642656348</t>
  </si>
  <si>
    <t>119</t>
  </si>
  <si>
    <t>722220235</t>
  </si>
  <si>
    <t>Armatury s jedním závitem přechodové tvarovky PPR, PN 20 (SDR 6) s kovovým závitem vnitřním přechodky dGK D 50 x G 6/4</t>
  </si>
  <si>
    <t>-704289290</t>
  </si>
  <si>
    <t>120</t>
  </si>
  <si>
    <t>722220236</t>
  </si>
  <si>
    <t>Armatury s jedním závitem přechodové tvarovky PPR, PN 20 (SDR 6) s kovovým závitem vnitřním přechodky dGK D 63 x G 2</t>
  </si>
  <si>
    <t>-145760066</t>
  </si>
  <si>
    <t>121</t>
  </si>
  <si>
    <t>722220238.R</t>
  </si>
  <si>
    <t>Armatury s jedním závitem přechodové tvarovky PPR, PN 20 (SDR 6) s kovovým závitem vnitřním přechodky dGK D 75 x G 2 1/2</t>
  </si>
  <si>
    <t>-432436751</t>
  </si>
  <si>
    <t>223</t>
  </si>
  <si>
    <t>28654410</t>
  </si>
  <si>
    <t>příruba volná k lemovému nákružku z polypropylénu 110</t>
  </si>
  <si>
    <t>1070619538</t>
  </si>
  <si>
    <t>224</t>
  </si>
  <si>
    <t>28653150.R</t>
  </si>
  <si>
    <t>nákružek lemový PE 100 SDR17 110mm</t>
  </si>
  <si>
    <t>-1769804669</t>
  </si>
  <si>
    <t>226</t>
  </si>
  <si>
    <t>722224116</t>
  </si>
  <si>
    <t>Armatury s jedním závitem kohouty plnicí a vypouštěcí PN 10 G 3/4</t>
  </si>
  <si>
    <t>990201565</t>
  </si>
  <si>
    <t>122</t>
  </si>
  <si>
    <t>722224152</t>
  </si>
  <si>
    <t>Armatury s jedním závitem ventily kulové zahradní uzávěry PN 15 do 120° C G 1/2 - 3/4</t>
  </si>
  <si>
    <t>-1363122639</t>
  </si>
  <si>
    <t>225</t>
  </si>
  <si>
    <t>722224153</t>
  </si>
  <si>
    <t>Armatury s jedním závitem ventily kulové zahradní uzávěry PN 15 do 120° C G 3/4 - 1</t>
  </si>
  <si>
    <t>-1395765747</t>
  </si>
  <si>
    <t>228</t>
  </si>
  <si>
    <t>722231073</t>
  </si>
  <si>
    <t>Armatury se dvěma závity ventily zpětné mosazné PN 10 do 110°C G 3/4</t>
  </si>
  <si>
    <t>344317474</t>
  </si>
  <si>
    <t>124</t>
  </si>
  <si>
    <t>722231075</t>
  </si>
  <si>
    <t>Armatury se dvěma závity ventily zpětné mosazné PN 10 do 110°C G 5/4</t>
  </si>
  <si>
    <t>-261946851</t>
  </si>
  <si>
    <t>227</t>
  </si>
  <si>
    <t>722231077</t>
  </si>
  <si>
    <t>Armatury se dvěma závity ventily zpětné mosazné PN 10 do 110°C G 2</t>
  </si>
  <si>
    <t>-1901532297</t>
  </si>
  <si>
    <t>309</t>
  </si>
  <si>
    <t>722232506</t>
  </si>
  <si>
    <t>Armatury se dvěma závity potrubní oddělovače vnější závit PN 10 do 65 °C G 2</t>
  </si>
  <si>
    <t>1759121904</t>
  </si>
  <si>
    <t>126</t>
  </si>
  <si>
    <t>722231144</t>
  </si>
  <si>
    <t>Armatury se dvěma závity ventily pojistné rohové G 5/4</t>
  </si>
  <si>
    <t>-607876709</t>
  </si>
  <si>
    <t>127</t>
  </si>
  <si>
    <t>722231243</t>
  </si>
  <si>
    <t>Armatury se dvěma závity ventily elektromagnetické PN 16 do 130°C bez proudu zavřeno G 3/4</t>
  </si>
  <si>
    <t>1594606193</t>
  </si>
  <si>
    <t>128</t>
  </si>
  <si>
    <t>722231245</t>
  </si>
  <si>
    <t>Armatury se dvěma závity ventily elektromagnetické PN 16 do 130°C bez proudu zavřeno G 5/4</t>
  </si>
  <si>
    <t>195471121</t>
  </si>
  <si>
    <t>129</t>
  </si>
  <si>
    <t>722231246</t>
  </si>
  <si>
    <t>Armatury se dvěma závity ventily elektromagnetické PN 16 do 130°C bez proudu zavřeno G 6/4</t>
  </si>
  <si>
    <t>-2108035464</t>
  </si>
  <si>
    <t>130</t>
  </si>
  <si>
    <t>722231247</t>
  </si>
  <si>
    <t>Armatury se dvěma závity ventily elektromagnetické PN 16 do 130°C bez proudu zavřeno G 2</t>
  </si>
  <si>
    <t>1530061935</t>
  </si>
  <si>
    <t>131</t>
  </si>
  <si>
    <t>722232043</t>
  </si>
  <si>
    <t>Armatury se dvěma závity kulové kohouty PN 42 do 185 °C přímé vnitřní závit G 1/2</t>
  </si>
  <si>
    <t>-726046292</t>
  </si>
  <si>
    <t>132</t>
  </si>
  <si>
    <t>722232044</t>
  </si>
  <si>
    <t>Armatury se dvěma závity kulové kohouty PN 42 do 185 °C přímé vnitřní závit G 3/4</t>
  </si>
  <si>
    <t>628271292</t>
  </si>
  <si>
    <t>133</t>
  </si>
  <si>
    <t>722232045</t>
  </si>
  <si>
    <t>Armatury se dvěma závity kulové kohouty PN 42 do 185 °C přímé vnitřní závit G 1</t>
  </si>
  <si>
    <t>333082116</t>
  </si>
  <si>
    <t>134</t>
  </si>
  <si>
    <t>722232046</t>
  </si>
  <si>
    <t>Armatury se dvěma závity kulové kohouty PN 42 do 185 °C přímé vnitřní závit G 5/4</t>
  </si>
  <si>
    <t>1795341593</t>
  </si>
  <si>
    <t>135</t>
  </si>
  <si>
    <t>722232047</t>
  </si>
  <si>
    <t>Armatury se dvěma závity kulové kohouty PN 42 do 185 °C přímé vnitřní závit G 6/4</t>
  </si>
  <si>
    <t>-266960013</t>
  </si>
  <si>
    <t>136</t>
  </si>
  <si>
    <t>722232048</t>
  </si>
  <si>
    <t>Armatury se dvěma závity kulové kohouty PN 42 do 185 °C přímé vnitřní závit G 2</t>
  </si>
  <si>
    <t>-1399245145</t>
  </si>
  <si>
    <t>137</t>
  </si>
  <si>
    <t>722232050</t>
  </si>
  <si>
    <t>Armatury se dvěma závity kulové kohouty PN 42 do 185 °C přímé vnitřní závit G 3</t>
  </si>
  <si>
    <t>-2137430872</t>
  </si>
  <si>
    <t>230</t>
  </si>
  <si>
    <t>722232061</t>
  </si>
  <si>
    <t>Armatury se dvěma závity kulové kohouty PN 42 do 185 °C přímé vnitřní závit s vypouštěním G 1/2</t>
  </si>
  <si>
    <t>-42264938</t>
  </si>
  <si>
    <t>231</t>
  </si>
  <si>
    <t>722232062</t>
  </si>
  <si>
    <t>Armatury se dvěma závity kulové kohouty PN 42 do 185 °C přímé vnitřní závit s vypouštěním G 3/4</t>
  </si>
  <si>
    <t>1432622528</t>
  </si>
  <si>
    <t>232</t>
  </si>
  <si>
    <t>722232063</t>
  </si>
  <si>
    <t>Armatury se dvěma závity kulové kohouty PN 42 do 185 °C přímé vnitřní závit s vypouštěním G 1</t>
  </si>
  <si>
    <t>1032072320</t>
  </si>
  <si>
    <t>233</t>
  </si>
  <si>
    <t>722232064</t>
  </si>
  <si>
    <t>Armatury se dvěma závity kulové kohouty PN 42 do 185 °C přímé vnitřní závit s vypouštěním G 5/4</t>
  </si>
  <si>
    <t>-1603710357</t>
  </si>
  <si>
    <t>234</t>
  </si>
  <si>
    <t>722232065</t>
  </si>
  <si>
    <t>Armatury se dvěma závity kulové kohouty PN 42 do 185 °C přímé vnitřní závit s vypouštěním G 6/4</t>
  </si>
  <si>
    <t>-358527653</t>
  </si>
  <si>
    <t>235</t>
  </si>
  <si>
    <t>722232066</t>
  </si>
  <si>
    <t>Armatury se dvěma závity kulové kohouty PN 42 do 185 °C přímé vnitřní závit s vypouštěním G 2</t>
  </si>
  <si>
    <t>987276788</t>
  </si>
  <si>
    <t>141</t>
  </si>
  <si>
    <t>722234266</t>
  </si>
  <si>
    <t>Armatury se dvěma závity filtry mosazný PN 20 do 80 °C G 5/4</t>
  </si>
  <si>
    <t>-1897957438</t>
  </si>
  <si>
    <t>220</t>
  </si>
  <si>
    <t>Vyvažovací ventil 01</t>
  </si>
  <si>
    <t>Automatický vyvažovací ventil regulační termostatický 1/2"</t>
  </si>
  <si>
    <t>324883273</t>
  </si>
  <si>
    <t>221</t>
  </si>
  <si>
    <t>Vyvažovací ventil 02</t>
  </si>
  <si>
    <t>Automatický vyvažovací ventil regulační termostatický 3/4"</t>
  </si>
  <si>
    <t>-616546935</t>
  </si>
  <si>
    <t>142</t>
  </si>
  <si>
    <t>722250133</t>
  </si>
  <si>
    <t>Požární příslušenství a armatury  hydrantový systém s tvarově stálou hadicí celoplechový D 25 x 30 m</t>
  </si>
  <si>
    <t>soubor</t>
  </si>
  <si>
    <t>-951776376</t>
  </si>
  <si>
    <t>143</t>
  </si>
  <si>
    <t>722262153</t>
  </si>
  <si>
    <t>Vodoměry pro vodu do 40°C přírubové šroubové horizontální DN 100</t>
  </si>
  <si>
    <t>-22055118</t>
  </si>
  <si>
    <t>144</t>
  </si>
  <si>
    <t>IVR.10609050</t>
  </si>
  <si>
    <t>Impulzní vodoměr - závitový - 2"M</t>
  </si>
  <si>
    <t>2030761680</t>
  </si>
  <si>
    <t>145</t>
  </si>
  <si>
    <t>IVR.10609040</t>
  </si>
  <si>
    <t>Impulzní vodoměr - závitový - 6/4"M</t>
  </si>
  <si>
    <t>405152633</t>
  </si>
  <si>
    <t>146</t>
  </si>
  <si>
    <t>IVR.10609030</t>
  </si>
  <si>
    <t>Impulzní vodoměr - závitový - 5/4"M</t>
  </si>
  <si>
    <t>981918436</t>
  </si>
  <si>
    <t>147</t>
  </si>
  <si>
    <t>31940004</t>
  </si>
  <si>
    <t>šroubení mosazné k vodoměrům 5/4"</t>
  </si>
  <si>
    <t>sada</t>
  </si>
  <si>
    <t>-2034500746</t>
  </si>
  <si>
    <t>148</t>
  </si>
  <si>
    <t>31940005</t>
  </si>
  <si>
    <t>šroubení mosazné k vodoměrům 6/4"</t>
  </si>
  <si>
    <t>783576406</t>
  </si>
  <si>
    <t>149</t>
  </si>
  <si>
    <t>31940006</t>
  </si>
  <si>
    <t>šroubení mosazné k vodoměrům 2"</t>
  </si>
  <si>
    <t>1234306859</t>
  </si>
  <si>
    <t>150</t>
  </si>
  <si>
    <t>RFX.7306400.R</t>
  </si>
  <si>
    <t>Průtočná expanzní nádoba pro rozvod vody 60/10</t>
  </si>
  <si>
    <t>527993441</t>
  </si>
  <si>
    <t>151</t>
  </si>
  <si>
    <t>RFX.7303000.R</t>
  </si>
  <si>
    <t>Průtočná expanzní nádoba pro rozvod vody 18/10</t>
  </si>
  <si>
    <t>2039972090</t>
  </si>
  <si>
    <t>238</t>
  </si>
  <si>
    <t>55253617</t>
  </si>
  <si>
    <t>přechod přírubový litinový PN10/16 FFR-kus dl 200mm DN 150/100</t>
  </si>
  <si>
    <t>-1107027361</t>
  </si>
  <si>
    <t>239</t>
  </si>
  <si>
    <t>55253527</t>
  </si>
  <si>
    <t>tvarovka přírubová litinová s přírubovou odbočkou,práškový epoxid tl 250µm T-kus DN 150/80</t>
  </si>
  <si>
    <t>-851904770</t>
  </si>
  <si>
    <t>240</t>
  </si>
  <si>
    <t>55251656.R</t>
  </si>
  <si>
    <t>příruba litinová DN80 s vnitřním závitem 3"</t>
  </si>
  <si>
    <t>-747979649</t>
  </si>
  <si>
    <t>152</t>
  </si>
  <si>
    <t>722290226</t>
  </si>
  <si>
    <t>Zkoušky, proplach a desinfekce vodovodního potrubí  zkoušky těsnosti vodovodního potrubí závitového do DN 50</t>
  </si>
  <si>
    <t>1651579900</t>
  </si>
  <si>
    <t>153</t>
  </si>
  <si>
    <t>722290229</t>
  </si>
  <si>
    <t>Zkoušky, proplach a desinfekce vodovodního potrubí  zkoušky těsnosti vodovodního potrubí závitového přes DN 50 do DN 100</t>
  </si>
  <si>
    <t>1352480879</t>
  </si>
  <si>
    <t>154</t>
  </si>
  <si>
    <t>722290234</t>
  </si>
  <si>
    <t>Zkoušky, proplach a desinfekce vodovodního potrubí  proplach a desinfekce vodovodního potrubí do DN 80</t>
  </si>
  <si>
    <t>1741174066</t>
  </si>
  <si>
    <t>155</t>
  </si>
  <si>
    <t>722290237</t>
  </si>
  <si>
    <t>Zkoušky, proplach a desinfekce vodovodního potrubí  proplach a desinfekce vodovodního potrubí přes DN 80 do DN 200</t>
  </si>
  <si>
    <t>-80500200</t>
  </si>
  <si>
    <t>156</t>
  </si>
  <si>
    <t>998722203</t>
  </si>
  <si>
    <t>Přesun hmot pro vnitřní vodovod  stanovený procentní sazbou (%) z ceny vodorovná dopravní vzdálenost do 50 m v objektech výšky přes 12 do 24 m</t>
  </si>
  <si>
    <t>345668506</t>
  </si>
  <si>
    <t>724</t>
  </si>
  <si>
    <t>Zdravotechnika - strojní vybavení</t>
  </si>
  <si>
    <t>113</t>
  </si>
  <si>
    <t>436HD43003200</t>
  </si>
  <si>
    <t>zařízení fyzikální úpravy vod před ohřev TV 60°C - DN50</t>
  </si>
  <si>
    <t>-372499555</t>
  </si>
  <si>
    <t>Poznámka k položce:_x000D_
Fyzikální úpravna vody indukuje v potrubí nahodilé elektrické pole v obou směrech bez ohledu na proudění. Vlivem působení pole se vytvářejí krystalizační jádra. Změnou chemické rovnováhy se nadbytečné rozpuštěné látky uvolňují z roztoku a tvoří kal. Je tak zamezeno tvorbě vodního kamene na stěnách potrubí. Stěny kovového potrubí jsou navíc chráněny před korozí. Pokud jsou přítomny nerozpuštěné látky, podporuje růst vloček. Materiál potrubí nemá vliv na funkci. Umisťuje se na potrubí zevně navlečením feritového prstence, tepelná izolace není překážkou. Nutná odborná instalace na vhodné místo potrubí. Zařízení nevyžaduje údržbu, nedochází k opotřebení. Řídící jednotka se instaluje na stěnu (š 485 × h 350 × v 85 mm). Stupeň krytí IP 66.</t>
  </si>
  <si>
    <t>725</t>
  </si>
  <si>
    <t>Zdravotechnika - zařizovací předměty</t>
  </si>
  <si>
    <t>242</t>
  </si>
  <si>
    <t>55145813</t>
  </si>
  <si>
    <t>pítko ke stěně s tlačnou pitnou armaturou</t>
  </si>
  <si>
    <t>571939498</t>
  </si>
  <si>
    <t>273</t>
  </si>
  <si>
    <t>725110814</t>
  </si>
  <si>
    <t>Demontáž klozetů  odsávacích nebo kombinačních</t>
  </si>
  <si>
    <t>1445550100</t>
  </si>
  <si>
    <t>166</t>
  </si>
  <si>
    <t>725111132</t>
  </si>
  <si>
    <t>Zařízení záchodů splachovače nádržkové plastové nízkopoložené nebo vysokopoložené</t>
  </si>
  <si>
    <t>-1026518652</t>
  </si>
  <si>
    <t>167</t>
  </si>
  <si>
    <t>725112022</t>
  </si>
  <si>
    <t>Zařízení záchodů klozety keramické závěsné na nosné stěny s hlubokým splachováním odpad vodorovný</t>
  </si>
  <si>
    <t>-1722235949</t>
  </si>
  <si>
    <t>264</t>
  </si>
  <si>
    <t>725119125</t>
  </si>
  <si>
    <t>Zařízení záchodů montáž klozetových mís závěsných na nosné stěny</t>
  </si>
  <si>
    <t>1843263201</t>
  </si>
  <si>
    <t>265</t>
  </si>
  <si>
    <t>64236051</t>
  </si>
  <si>
    <t>klozet keramický bílý závěsný hluboké splachování pro handicapované</t>
  </si>
  <si>
    <t>782328208</t>
  </si>
  <si>
    <t>270</t>
  </si>
  <si>
    <t>64236051.R</t>
  </si>
  <si>
    <t>klozet závěsný dětský bílý</t>
  </si>
  <si>
    <t>162370133</t>
  </si>
  <si>
    <t>Poznámka k položce:_x000D_
- snížená výška 35cm_x000D_
- délka 52cm</t>
  </si>
  <si>
    <t>271</t>
  </si>
  <si>
    <t>55167393</t>
  </si>
  <si>
    <t>sedátko klozetové duroplastové pro dětské klozety</t>
  </si>
  <si>
    <t>-2003124221</t>
  </si>
  <si>
    <t>236</t>
  </si>
  <si>
    <t>725121527</t>
  </si>
  <si>
    <t>Pisoárové záchodky keramické automatické s integrovaným napájecím zdrojem</t>
  </si>
  <si>
    <t>27698995</t>
  </si>
  <si>
    <t>274</t>
  </si>
  <si>
    <t>725210821</t>
  </si>
  <si>
    <t>Demontáž umyvadel  bez výtokových armatur umyvadel</t>
  </si>
  <si>
    <t>552391750</t>
  </si>
  <si>
    <t>241</t>
  </si>
  <si>
    <t>725214152</t>
  </si>
  <si>
    <t>Umyvadla nerezová připevněná na stěnu s výtokovým ramínkem a bezdotykovým ovládáním pro přívod studené a teplé vody, rozměry umyvadla 560x480 mm</t>
  </si>
  <si>
    <t>-540326364</t>
  </si>
  <si>
    <t>275</t>
  </si>
  <si>
    <t>725220842</t>
  </si>
  <si>
    <t>Demontáž van  ocelových volně stojících</t>
  </si>
  <si>
    <t>1782324215</t>
  </si>
  <si>
    <t>283</t>
  </si>
  <si>
    <t>725240812</t>
  </si>
  <si>
    <t>Demontáž sprchových kabin a vaniček  bez výtokových armatur vaniček</t>
  </si>
  <si>
    <t>1109889998</t>
  </si>
  <si>
    <t>277</t>
  </si>
  <si>
    <t>725320822</t>
  </si>
  <si>
    <t>Demontáž dřezů dvojitých  bez výtokových armatur vestavěných v kuchyňských sestavách</t>
  </si>
  <si>
    <t>-154196567</t>
  </si>
  <si>
    <t>276</t>
  </si>
  <si>
    <t>725330820</t>
  </si>
  <si>
    <t>Demontáž výlevek  bez výtokových armatur a bez nádrže a splachovacího potrubí diturvitových</t>
  </si>
  <si>
    <t>-1195387900</t>
  </si>
  <si>
    <t>284</t>
  </si>
  <si>
    <t>725590812</t>
  </si>
  <si>
    <t>Vnitrostaveništní přemístění vybouraných (demontovaných) hmot  zařizovacích předmětů vodorovně do 100 m v objektech výšky přes 6 do 12 m</t>
  </si>
  <si>
    <t>1963705147</t>
  </si>
  <si>
    <t>278</t>
  </si>
  <si>
    <t>725810811</t>
  </si>
  <si>
    <t>Demontáž výtokových ventilů  nástěnných</t>
  </si>
  <si>
    <t>-1048974604</t>
  </si>
  <si>
    <t>279</t>
  </si>
  <si>
    <t>725820801</t>
  </si>
  <si>
    <t>Demontáž baterií  nástěnných do G 3/4</t>
  </si>
  <si>
    <t>611057714</t>
  </si>
  <si>
    <t>280</t>
  </si>
  <si>
    <t>725840850</t>
  </si>
  <si>
    <t>Demontáž baterií sprchových  diferenciálních do G 3/4 x 1</t>
  </si>
  <si>
    <t>-1758647920</t>
  </si>
  <si>
    <t>281</t>
  </si>
  <si>
    <t>725850800</t>
  </si>
  <si>
    <t>Demontáž odpadních ventilů  všech připojovacích dimenzí</t>
  </si>
  <si>
    <t>-1271455959</t>
  </si>
  <si>
    <t>282</t>
  </si>
  <si>
    <t>725860811</t>
  </si>
  <si>
    <t>Demontáž zápachových uzávěrek pro zařizovací předměty  jednoduchých</t>
  </si>
  <si>
    <t>1508976678</t>
  </si>
  <si>
    <t>312</t>
  </si>
  <si>
    <t>725211601</t>
  </si>
  <si>
    <t>Umyvadla keramická bílá bez výtokových armatur připevněná na stěnu šrouby bez sloupu nebo krytu na sifon 500 mm</t>
  </si>
  <si>
    <t>1089749625</t>
  </si>
  <si>
    <t>171</t>
  </si>
  <si>
    <t>725211661.R</t>
  </si>
  <si>
    <t xml:space="preserve">Umyvadla keramická bílá bez výtokových armatur na desky šířky 500 </t>
  </si>
  <si>
    <t>1845182588</t>
  </si>
  <si>
    <t>172</t>
  </si>
  <si>
    <t>725211681</t>
  </si>
  <si>
    <t>Umyvadla keramická bílá bez výtokových armatur připevněná na stěnu šrouby zdravotní bílá 640 mm</t>
  </si>
  <si>
    <t>56951688</t>
  </si>
  <si>
    <t>173</t>
  </si>
  <si>
    <t>725211701</t>
  </si>
  <si>
    <t>Umyvadla keramická bílá bez výtokových armatur připevněná na stěnu šrouby malá (umývátka) stěnová 400 mm</t>
  </si>
  <si>
    <t>39008806</t>
  </si>
  <si>
    <t>174</t>
  </si>
  <si>
    <t>725211705</t>
  </si>
  <si>
    <t>Umyvadla keramická bílá bez výtokových armatur připevněná na stěnu šrouby malá (umývátka) rohová 450 mm</t>
  </si>
  <si>
    <t>1770970317</t>
  </si>
  <si>
    <t>175</t>
  </si>
  <si>
    <t>725813111</t>
  </si>
  <si>
    <t>Ventily rohové bez připojovací trubičky nebo flexi hadičky G 1/2</t>
  </si>
  <si>
    <t>-265926651</t>
  </si>
  <si>
    <t>176</t>
  </si>
  <si>
    <t>725813112</t>
  </si>
  <si>
    <t>Ventily rohové bez připojovací trubičky nebo flexi hadičky pračkové G 3/4</t>
  </si>
  <si>
    <t>-1749043576</t>
  </si>
  <si>
    <t>177</t>
  </si>
  <si>
    <t>725821316</t>
  </si>
  <si>
    <t>Baterie dřezové nástěnné pákové s otáčivým plochým ústím a délkou ramínka 300 mm</t>
  </si>
  <si>
    <t>252321284</t>
  </si>
  <si>
    <t>178</t>
  </si>
  <si>
    <t>725821325</t>
  </si>
  <si>
    <t>Baterie dřezové stojánkové pákové s otáčivým ústím a délkou ramínka 220 mm</t>
  </si>
  <si>
    <t>-1918447625</t>
  </si>
  <si>
    <t>179</t>
  </si>
  <si>
    <t>725822613</t>
  </si>
  <si>
    <t>Baterie umyvadlové stojánkové pákové s výpustí</t>
  </si>
  <si>
    <t>1618948003</t>
  </si>
  <si>
    <t>311</t>
  </si>
  <si>
    <t>Oční sprcha</t>
  </si>
  <si>
    <t>Ruční oční sprcha se dvěma hlavicemi v úhlu 45 stupňů a držákem na stěnu</t>
  </si>
  <si>
    <t>362655103</t>
  </si>
  <si>
    <t>Poznámka k položce:_x000D_
oční sprcha, plastový držák, flexi hadice (1500 mm)</t>
  </si>
  <si>
    <t>180</t>
  </si>
  <si>
    <t>PT10006201</t>
  </si>
  <si>
    <t>Tlačná samouzavírací baterie umyvadlová stojánková</t>
  </si>
  <si>
    <t>-1927212394</t>
  </si>
  <si>
    <t>Poznámka k položce:_x000D_
Tlačná samouzavírací baterie umyvadlová stojánková, označení na smíchanou vodu, s blokovacím systémem, možnost nastavení teploty směšované vody uživatelem, směšování vody páčkou, systém znemožňující výtok vody při trvalém stlačení hlavice, odolné/vandaluvzdorné, použité materiály odolné proti korozi a vodnímu kameni, flexibilní připojovací hadice včetně rovného uzavíracího ventilu. Samočistící mechanismus se syntetickým rubínem.</t>
  </si>
  <si>
    <t>181</t>
  </si>
  <si>
    <t>725841312</t>
  </si>
  <si>
    <t>Baterie sprchové nástěnné pákové</t>
  </si>
  <si>
    <t>-915698594</t>
  </si>
  <si>
    <t>182</t>
  </si>
  <si>
    <t>55145002</t>
  </si>
  <si>
    <t>kompletní sprchový set 050/1,0</t>
  </si>
  <si>
    <t>1994490200</t>
  </si>
  <si>
    <t>186</t>
  </si>
  <si>
    <t>55145002.R</t>
  </si>
  <si>
    <t>Sprchová sestava nástěnná, chrom</t>
  </si>
  <si>
    <t>-378199032</t>
  </si>
  <si>
    <t>Poznámka k položce:_x000D_
Sprchový komplet včetně hadice, držáku a mýdelníku na předem namíchanou vodu, provedení chrom, připojení ze zdi, vizuální značky pro nastavení sprchování (3 pozice) na hlavici, jednoduchá údržba.</t>
  </si>
  <si>
    <t>185</t>
  </si>
  <si>
    <t>PT10103001</t>
  </si>
  <si>
    <t>Tlačná samouzavírací baterie sprchová směšovací do zdi s vodotěsným krytem</t>
  </si>
  <si>
    <t>1398174030</t>
  </si>
  <si>
    <t>Poznámka k položce:_x000D_
Tlačná samouzavírací baterie sprchová směšovací do zdi s vodotěsným krytem ,včetně krycí růžice, chromovaná ovládací hlavice, odolné/vandaluvzdorné provedení, použité materiály odolné proti korozi a vodnímu kameni. Samočistící mechanismus se syntetickým rubínem.</t>
  </si>
  <si>
    <t>257</t>
  </si>
  <si>
    <t>PT10104300</t>
  </si>
  <si>
    <t>Panel sprchovy na zeď s tlačným samouzavíracím ventilem a rohovým kulovým ventilem verze LEGIONELA</t>
  </si>
  <si>
    <t>-1839245984</t>
  </si>
  <si>
    <t>Poznámka k položce:_x000D_
Panel sprchovy na zeď s tlačným samouzavíracím ventilem a rohovým kulovým ventilem verze LEGIONELA, pro studenou/smíchanou vodu, sprchová hlavice, matný chrom, délka 1090 mm, systém znemožňující výtok vody při trvalém stlačení ovládací hlavice, odolné/vandaluvzdorné provedení, použité materiály odolné proti korozi a vodnímu kameni. Samočistící mechanismus se syntetickým rubínem.</t>
  </si>
  <si>
    <t>188</t>
  </si>
  <si>
    <t>KCEPT14201300</t>
  </si>
  <si>
    <t>hlavice sprchová náklopná</t>
  </si>
  <si>
    <t>930281377</t>
  </si>
  <si>
    <t>Poznámka k položce:_x000D_
Náklopná sprchová hlavice, speciální konstrukce výtoku proti usazování vodního kamene, připojení ze zdi, vandaluvzdorné provedení.</t>
  </si>
  <si>
    <t>189</t>
  </si>
  <si>
    <t>PT18101600</t>
  </si>
  <si>
    <t>konektor pro 9 výstupů</t>
  </si>
  <si>
    <t>-1295978914</t>
  </si>
  <si>
    <t>193</t>
  </si>
  <si>
    <t>PT18101700</t>
  </si>
  <si>
    <t>propojovací trubice</t>
  </si>
  <si>
    <t>1055432120</t>
  </si>
  <si>
    <t>Poznámka k položce:_x000D_
propojení řídící jednotky a panelu sprchového na zeď s tlačným ventilem</t>
  </si>
  <si>
    <t>190</t>
  </si>
  <si>
    <t>PT18101800</t>
  </si>
  <si>
    <t>solenoidový ventil k řídící jednotce pro sestavy</t>
  </si>
  <si>
    <t>-24124262</t>
  </si>
  <si>
    <t>194</t>
  </si>
  <si>
    <t>PT11900700</t>
  </si>
  <si>
    <t>elektronická řídící jednotka pro sestavy</t>
  </si>
  <si>
    <t>1951584316</t>
  </si>
  <si>
    <t>Poznámka k položce:_x000D_
vč. transformátoru 230/12 V a regulátoru teploty</t>
  </si>
  <si>
    <t>258</t>
  </si>
  <si>
    <t>PT18008000</t>
  </si>
  <si>
    <t>senzor infrapasivní dveřní/ bezpečnostní</t>
  </si>
  <si>
    <t>1084892700</t>
  </si>
  <si>
    <t>Poznámka k položce:_x000D_
Detektor přítomnosti osoby</t>
  </si>
  <si>
    <t>259</t>
  </si>
  <si>
    <t>PT18000600</t>
  </si>
  <si>
    <t>uzavírací ventil pro sestavy</t>
  </si>
  <si>
    <t>591969598</t>
  </si>
  <si>
    <t>261</t>
  </si>
  <si>
    <t>PT90131700</t>
  </si>
  <si>
    <t>3cestný ventil 12 VAC</t>
  </si>
  <si>
    <t>1914746002</t>
  </si>
  <si>
    <t>262</t>
  </si>
  <si>
    <t>RD12400600</t>
  </si>
  <si>
    <t>ventil skupinový termoskopický bez př.kolínek</t>
  </si>
  <si>
    <t>1417604566</t>
  </si>
  <si>
    <t>Poznámka k položce:_x000D_
Skupinový termoskopický ventil, instalace do montážní šachty, včetně zpětných ventilů, bez připojovacích kolínek,provedení bílá/nikl, termoskopický systém směšování, přesnost směšování +/– 1÷2 °C při teplotních výkyvech na vstupech až o 15 °C, uzavření ventilu při výpadku studené/teplé vody na vstupu max. do 1 sec, minimální teplotní rozdíl vstupy/výstup – 12 °C, zpětné ventily a filtrační sítka na vstupech, max. doporučená rychlost proudění vody v potrubí 2 m/s. Systém splňuje normu TMV3/ DO8.</t>
  </si>
  <si>
    <t>263</t>
  </si>
  <si>
    <t>RD12400900</t>
  </si>
  <si>
    <t xml:space="preserve">ventil skupinový termoskopický vč. zpětných ventilů </t>
  </si>
  <si>
    <t>-997349522</t>
  </si>
  <si>
    <t>Poznámka k položce:_x000D_
Skupinový termoskopický ventil, instalace na zeď/do zdi/do šachty, včetně zpětných ventilů, provedení chrom, termoskopický systém směšování, přesnost směšování +/– 1÷2 °C při teplotních výkyvech na vstupech až o 15 °C, uzavření ventilu při výpadku studené/teplé vody na vstupu max. do 1 sec, minimální teplotní rozdíl vstupy/výstup – 12 °C, zpětné ventily, max. doporučená rychlost proudění vody v potrubí 2 m/s. Systém splňuje normu TMV3/ DO8.</t>
  </si>
  <si>
    <t>260</t>
  </si>
  <si>
    <t>PT11500100</t>
  </si>
  <si>
    <t>čidlo pro sprchové baterie</t>
  </si>
  <si>
    <t>1036909508</t>
  </si>
  <si>
    <t>201</t>
  </si>
  <si>
    <t>725861102</t>
  </si>
  <si>
    <t>Zápachové uzávěrky zařizovacích předmětů pro umyvadla DN 40</t>
  </si>
  <si>
    <t>-478930611</t>
  </si>
  <si>
    <t>202</t>
  </si>
  <si>
    <t>725861312</t>
  </si>
  <si>
    <t>Zápachové uzávěrky zařizovacích předmětů pro umyvadla podomítkové DN 40/50</t>
  </si>
  <si>
    <t>2037012350</t>
  </si>
  <si>
    <t>203</t>
  </si>
  <si>
    <t>725862103</t>
  </si>
  <si>
    <t>Zápachové uzávěrky zařizovacích předmětů pro dřezy DN 40/50</t>
  </si>
  <si>
    <t>-2046053236</t>
  </si>
  <si>
    <t>205</t>
  </si>
  <si>
    <t>998725202</t>
  </si>
  <si>
    <t>Přesun hmot pro zařizovací předměty  stanovený procentní sazbou (%) z ceny vodorovná dopravní vzdálenost do 50 m v objektech výšky přes 6 do 12 m</t>
  </si>
  <si>
    <t>-1589971184</t>
  </si>
  <si>
    <t>726</t>
  </si>
  <si>
    <t>Zdravotechnika - předstěnové instalace</t>
  </si>
  <si>
    <t>313</t>
  </si>
  <si>
    <t>Koleno</t>
  </si>
  <si>
    <t>Souprava odskokového kolena 90mm, pro WC</t>
  </si>
  <si>
    <t>-1389519383</t>
  </si>
  <si>
    <t>206</t>
  </si>
  <si>
    <t>726111031</t>
  </si>
  <si>
    <t>Předstěnové instalační systémy pro zazdění do masivních zděných konstrukcí pro závěsné klozety ovládání zepředu, stavební výška 1080 mm</t>
  </si>
  <si>
    <t>-522164532</t>
  </si>
  <si>
    <t>208</t>
  </si>
  <si>
    <t>55281002GB01</t>
  </si>
  <si>
    <t>Podpěry pozinkované pro závěsné WC a bidety</t>
  </si>
  <si>
    <t>286579517</t>
  </si>
  <si>
    <t>Poznámka k položce:_x000D_
Pozinkované podpěry pro stabilní montáž prvků pro závěsná WC do masivní zděné kce_x000D_
Pro tloušťku podlahy od 0 - 15 cm_x000D_
Nevhodný pro zabudování do lehkých příček</t>
  </si>
  <si>
    <t>268</t>
  </si>
  <si>
    <t>55281796</t>
  </si>
  <si>
    <t>Deska krycí pro splachovaví nádržky bílá 246x164mm</t>
  </si>
  <si>
    <t>314788484</t>
  </si>
  <si>
    <t>269</t>
  </si>
  <si>
    <t>55281803.R</t>
  </si>
  <si>
    <t>Oddálené ovládání pneumatické podomítkové, alpská bílá</t>
  </si>
  <si>
    <t>-1577465548</t>
  </si>
  <si>
    <t>Poznámka k položce:_x000D_
- umístění kamkoliv do vzdálenosti 1,7 m_x000D_
- vhodné pro nádržky_x000D_
- pro podomítkovou montáž</t>
  </si>
  <si>
    <t>209</t>
  </si>
  <si>
    <t>998726212</t>
  </si>
  <si>
    <t>Přesun hmot pro instalační prefabrikáty  stanovený procentní sazbou (%) z ceny vodorovná dopravní vzdálenost do 50 m v objektech výšky přes 6 do 12 m</t>
  </si>
  <si>
    <t>-1632583334</t>
  </si>
  <si>
    <t>727</t>
  </si>
  <si>
    <t>Zdravotechnika - požární ochrana</t>
  </si>
  <si>
    <t>218</t>
  </si>
  <si>
    <t>727121101.R</t>
  </si>
  <si>
    <t xml:space="preserve">Protipožární ochrana vodovodního a odpadního potrubí - protipožární manžety a ucpávky  </t>
  </si>
  <si>
    <t>382668086</t>
  </si>
  <si>
    <t>732</t>
  </si>
  <si>
    <t>Ústřední vytápění - strojovny</t>
  </si>
  <si>
    <t>158</t>
  </si>
  <si>
    <t>732429216.R</t>
  </si>
  <si>
    <t>Čerpadla teplovodní montáž čerpadel (do potrubí) ostatních typů mokroběžných závitových DN 32</t>
  </si>
  <si>
    <t>-1236118403</t>
  </si>
  <si>
    <t>160</t>
  </si>
  <si>
    <t>42611266</t>
  </si>
  <si>
    <t>čerpadlo oběhové teplovodní závitové DN 32 cirkulační pro TUV</t>
  </si>
  <si>
    <t>-1431209139</t>
  </si>
  <si>
    <t>161</t>
  </si>
  <si>
    <t>998732201</t>
  </si>
  <si>
    <t>Přesun hmot pro strojovny  stanovený procentní sazbou (%) z ceny vodorovná dopravní vzdálenost do 50 m v objektech výšky do 6 m</t>
  </si>
  <si>
    <t>1997969504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</si>
</sst>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0%"/>
    <numFmt numFmtId="165" formatCode="dd\.mm\.yyyy"/>
    <numFmt numFmtId="166" formatCode="#,##0.00000"/>
    <numFmt numFmtId="167" formatCode="#,##0.000"/>
  </numFmts>
  <fonts count="36">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b/>
      <sz val="10"/>
      <color rgb="FF46464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sz val="18"/>
      <color theme="10"/>
      <name val="Wingdings 2"/>
    </font>
    <font>
      <b/>
      <sz val="11"/>
      <color rgb="FF003366"/>
      <name val="Arial CE"/>
    </font>
    <font>
      <sz val="11"/>
      <color rgb="FF003366"/>
      <name val="Arial CE"/>
    </font>
    <font>
      <sz val="11"/>
      <color rgb="FF969696"/>
      <name val="Arial CE"/>
    </font>
    <font>
      <sz val="10"/>
      <color rgb="FF3366FF"/>
      <name val="Arial CE"/>
    </font>
    <font>
      <b/>
      <sz val="12"/>
      <color rgb="FF800000"/>
      <name val="Arial CE"/>
    </font>
    <font>
      <sz val="8"/>
      <color rgb="FF960000"/>
      <name val="Arial CE"/>
    </font>
    <font>
      <b/>
      <sz val="8"/>
      <name val="Arial CE"/>
    </font>
    <font>
      <i/>
      <sz val="9"/>
      <color rgb="FF0000FF"/>
      <name val="Arial CE"/>
    </font>
    <font>
      <i/>
      <sz val="8"/>
      <color rgb="FF0000FF"/>
      <name val="Arial CE"/>
    </font>
    <font>
      <sz val="7"/>
      <color rgb="FF969696"/>
      <name val="Arial CE"/>
    </font>
    <font>
      <i/>
      <sz val="7"/>
      <color rgb="FF969696"/>
      <name val="Arial CE"/>
    </font>
    <font>
      <u/>
      <sz val="11"/>
      <color theme="10"/>
      <name val="Calibri"/>
      <scheme val="minor"/>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23">
    <border>
      <left/>
      <right/>
      <top/>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style="hair">
        <color rgb="FF969696"/>
      </left>
      <right style="hair">
        <color rgb="FF969696"/>
      </right>
      <top style="hair">
        <color rgb="FF969696"/>
      </top>
      <bottom style="hair">
        <color rgb="FF969696"/>
      </bottom>
      <diagonal/>
    </border>
  </borders>
  <cellStyleXfs count="2">
    <xf numFmtId="0" fontId="0" fillId="0" borderId="0"/>
    <xf numFmtId="0" fontId="35" fillId="0" borderId="0" applyNumberFormat="0" applyFill="0" applyBorder="0" applyAlignment="0" applyProtection="0"/>
  </cellStyleXfs>
  <cellXfs count="202">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xf numFmtId="0" fontId="9" fillId="0" borderId="0" xfId="0" applyFont="1" applyAlignment="1">
      <alignment horizontal="left" vertical="center"/>
    </xf>
    <xf numFmtId="0" fontId="0" fillId="0" borderId="0" xfId="0" applyAlignment="1">
      <alignment horizontal="left" vertical="center"/>
    </xf>
    <xf numFmtId="0" fontId="0" fillId="0" borderId="1" xfId="0" applyBorder="1"/>
    <xf numFmtId="0" fontId="0" fillId="0" borderId="2" xfId="0" applyBorder="1"/>
    <xf numFmtId="0" fontId="0" fillId="0" borderId="3" xfId="0" applyBorder="1"/>
    <xf numFmtId="0" fontId="10" fillId="0" borderId="0" xfId="0" applyFont="1" applyAlignment="1">
      <alignment horizontal="left" vertical="center"/>
    </xf>
    <xf numFmtId="0" fontId="11" fillId="0" borderId="0" xfId="0" applyFont="1" applyAlignment="1">
      <alignment horizontal="left" vertical="center"/>
    </xf>
    <xf numFmtId="0" fontId="12" fillId="0" borderId="0" xfId="0" applyFont="1" applyAlignment="1">
      <alignment horizontal="left" vertical="center"/>
    </xf>
    <xf numFmtId="0" fontId="1" fillId="0" borderId="0" xfId="0" applyFont="1" applyAlignment="1">
      <alignment horizontal="left" vertical="top"/>
    </xf>
    <xf numFmtId="0" fontId="2" fillId="0" borderId="0" xfId="0" applyFont="1" applyAlignment="1">
      <alignment horizontal="left" vertical="center"/>
    </xf>
    <xf numFmtId="0" fontId="3" fillId="0" borderId="0" xfId="0" applyFont="1" applyAlignment="1">
      <alignment horizontal="left" vertical="top"/>
    </xf>
    <xf numFmtId="0" fontId="1" fillId="0" borderId="0" xfId="0" applyFont="1" applyAlignment="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0" fontId="2" fillId="0" borderId="0" xfId="0" applyFont="1" applyAlignment="1">
      <alignment horizontal="left" vertical="center" wrapText="1"/>
    </xf>
    <xf numFmtId="0" fontId="0" fillId="0" borderId="4" xfId="0" applyBorder="1"/>
    <xf numFmtId="0" fontId="0" fillId="0" borderId="3" xfId="0" applyBorder="1" applyAlignment="1">
      <alignment vertical="center"/>
    </xf>
    <xf numFmtId="0" fontId="14" fillId="0" borderId="5" xfId="0" applyFont="1" applyBorder="1" applyAlignment="1">
      <alignment horizontal="left" vertical="center"/>
    </xf>
    <xf numFmtId="0" fontId="0" fillId="0" borderId="5" xfId="0" applyBorder="1" applyAlignment="1">
      <alignment vertical="center"/>
    </xf>
    <xf numFmtId="0" fontId="1" fillId="0" borderId="0" xfId="0" applyFont="1" applyAlignment="1">
      <alignment horizontal="right" vertical="center"/>
    </xf>
    <xf numFmtId="0" fontId="1" fillId="0" borderId="3" xfId="0" applyFont="1" applyBorder="1" applyAlignment="1">
      <alignment vertical="center"/>
    </xf>
    <xf numFmtId="0" fontId="0" fillId="3" borderId="0" xfId="0" applyFill="1" applyAlignment="1">
      <alignment vertical="center"/>
    </xf>
    <xf numFmtId="0" fontId="4" fillId="3" borderId="6" xfId="0" applyFont="1" applyFill="1" applyBorder="1" applyAlignment="1">
      <alignment horizontal="left" vertical="center"/>
    </xf>
    <xf numFmtId="0" fontId="0" fillId="3" borderId="7" xfId="0" applyFill="1" applyBorder="1" applyAlignment="1">
      <alignment vertical="center"/>
    </xf>
    <xf numFmtId="0" fontId="4" fillId="3" borderId="7" xfId="0" applyFont="1" applyFill="1" applyBorder="1" applyAlignment="1">
      <alignment horizontal="center" vertical="center"/>
    </xf>
    <xf numFmtId="0" fontId="16" fillId="0" borderId="4" xfId="0" applyFont="1" applyBorder="1" applyAlignment="1">
      <alignment horizontal="left" vertical="center"/>
    </xf>
    <xf numFmtId="0" fontId="0" fillId="0" borderId="4" xfId="0" applyBorder="1" applyAlignment="1">
      <alignment vertical="center"/>
    </xf>
    <xf numFmtId="0" fontId="1" fillId="0" borderId="5" xfId="0" applyFont="1" applyBorder="1" applyAlignment="1">
      <alignment horizontal="left" vertical="center"/>
    </xf>
    <xf numFmtId="0" fontId="0" fillId="0" borderId="9" xfId="0" applyBorder="1" applyAlignment="1">
      <alignment vertical="center"/>
    </xf>
    <xf numFmtId="0" fontId="0" fillId="0" borderId="10" xfId="0" applyBorder="1" applyAlignment="1">
      <alignment vertical="center"/>
    </xf>
    <xf numFmtId="0" fontId="0" fillId="0" borderId="1" xfId="0" applyBorder="1" applyAlignment="1">
      <alignment vertical="center"/>
    </xf>
    <xf numFmtId="0" fontId="0" fillId="0" borderId="2" xfId="0" applyBorder="1" applyAlignment="1">
      <alignment vertical="center"/>
    </xf>
    <xf numFmtId="0" fontId="2" fillId="0" borderId="3" xfId="0" applyFont="1" applyBorder="1" applyAlignment="1">
      <alignment vertical="center"/>
    </xf>
    <xf numFmtId="0" fontId="3" fillId="0" borderId="3" xfId="0" applyFont="1" applyBorder="1" applyAlignment="1">
      <alignment vertical="center"/>
    </xf>
    <xf numFmtId="0" fontId="3" fillId="0" borderId="0" xfId="0" applyFont="1" applyAlignment="1">
      <alignment horizontal="left" vertical="center"/>
    </xf>
    <xf numFmtId="0" fontId="14" fillId="0" borderId="0" xfId="0" applyFont="1" applyAlignment="1">
      <alignment vertical="center"/>
    </xf>
    <xf numFmtId="165" fontId="2" fillId="0" borderId="0" xfId="0" applyNumberFormat="1" applyFont="1" applyAlignment="1">
      <alignment horizontal="left" vertical="center"/>
    </xf>
    <xf numFmtId="0" fontId="0" fillId="0" borderId="12" xfId="0" applyBorder="1" applyAlignment="1">
      <alignment vertical="center"/>
    </xf>
    <xf numFmtId="0" fontId="0" fillId="0" borderId="13" xfId="0" applyBorder="1" applyAlignment="1">
      <alignment vertical="center"/>
    </xf>
    <xf numFmtId="0" fontId="18" fillId="0" borderId="0" xfId="0" applyFont="1" applyAlignment="1">
      <alignment horizontal="left" vertical="center"/>
    </xf>
    <xf numFmtId="0" fontId="0" fillId="0" borderId="15" xfId="0" applyBorder="1" applyAlignment="1">
      <alignment vertical="center"/>
    </xf>
    <xf numFmtId="0" fontId="0" fillId="4" borderId="7" xfId="0" applyFill="1" applyBorder="1" applyAlignment="1">
      <alignment vertical="center"/>
    </xf>
    <xf numFmtId="0" fontId="19" fillId="4" borderId="0" xfId="0" applyFont="1" applyFill="1" applyAlignment="1">
      <alignment horizontal="center" vertical="center"/>
    </xf>
    <xf numFmtId="0" fontId="20" fillId="0" borderId="16" xfId="0" applyFont="1" applyBorder="1" applyAlignment="1">
      <alignment horizontal="center" vertical="center" wrapText="1"/>
    </xf>
    <xf numFmtId="0" fontId="20" fillId="0" borderId="17" xfId="0" applyFont="1" applyBorder="1" applyAlignment="1">
      <alignment horizontal="center" vertical="center" wrapText="1"/>
    </xf>
    <xf numFmtId="0" fontId="20" fillId="0" borderId="18" xfId="0" applyFont="1" applyBorder="1" applyAlignment="1">
      <alignment horizontal="center" vertical="center" wrapText="1"/>
    </xf>
    <xf numFmtId="0" fontId="0" fillId="0" borderId="11" xfId="0" applyBorder="1" applyAlignment="1">
      <alignment vertical="center"/>
    </xf>
    <xf numFmtId="0" fontId="4" fillId="0" borderId="3" xfId="0" applyFont="1" applyBorder="1" applyAlignment="1">
      <alignment vertical="center"/>
    </xf>
    <xf numFmtId="0" fontId="21" fillId="0" borderId="0" xfId="0" applyFont="1" applyAlignment="1">
      <alignment horizontal="left" vertical="center"/>
    </xf>
    <xf numFmtId="0" fontId="21" fillId="0" borderId="0" xfId="0" applyFont="1" applyAlignment="1">
      <alignment vertical="center"/>
    </xf>
    <xf numFmtId="4" fontId="21" fillId="0" borderId="0" xfId="0" applyNumberFormat="1" applyFont="1" applyAlignment="1">
      <alignment vertical="center"/>
    </xf>
    <xf numFmtId="0" fontId="4" fillId="0" borderId="0" xfId="0" applyFont="1" applyAlignment="1">
      <alignment horizontal="center" vertical="center"/>
    </xf>
    <xf numFmtId="4" fontId="17" fillId="0" borderId="14" xfId="0" applyNumberFormat="1" applyFont="1" applyBorder="1" applyAlignment="1">
      <alignment vertical="center"/>
    </xf>
    <xf numFmtId="4" fontId="17" fillId="0" borderId="0" xfId="0" applyNumberFormat="1" applyFont="1" applyAlignment="1">
      <alignment vertical="center"/>
    </xf>
    <xf numFmtId="166" fontId="17" fillId="0" borderId="0" xfId="0" applyNumberFormat="1" applyFont="1" applyAlignment="1">
      <alignment vertical="center"/>
    </xf>
    <xf numFmtId="4" fontId="17" fillId="0" borderId="15" xfId="0" applyNumberFormat="1" applyFont="1" applyBorder="1" applyAlignment="1">
      <alignment vertical="center"/>
    </xf>
    <xf numFmtId="0" fontId="4" fillId="0" borderId="0" xfId="0" applyFont="1" applyAlignment="1">
      <alignment horizontal="left" vertical="center"/>
    </xf>
    <xf numFmtId="0" fontId="22" fillId="0" borderId="0" xfId="0" applyFont="1" applyAlignment="1">
      <alignment horizontal="left" vertical="center"/>
    </xf>
    <xf numFmtId="0" fontId="23" fillId="0" borderId="0" xfId="1" applyFont="1" applyAlignment="1">
      <alignment horizontal="center" vertical="center"/>
    </xf>
    <xf numFmtId="0" fontId="5" fillId="0" borderId="3" xfId="0" applyFont="1" applyBorder="1" applyAlignment="1">
      <alignment vertical="center"/>
    </xf>
    <xf numFmtId="0" fontId="24" fillId="0" borderId="0" xfId="0" applyFont="1" applyAlignment="1">
      <alignment vertical="center"/>
    </xf>
    <xf numFmtId="0" fontId="25" fillId="0" borderId="0" xfId="0" applyFont="1" applyAlignment="1">
      <alignment vertical="center"/>
    </xf>
    <xf numFmtId="0" fontId="3" fillId="0" borderId="0" xfId="0" applyFont="1" applyAlignment="1">
      <alignment horizontal="center" vertical="center"/>
    </xf>
    <xf numFmtId="4" fontId="26" fillId="0" borderId="19" xfId="0" applyNumberFormat="1" applyFont="1" applyBorder="1" applyAlignment="1">
      <alignment vertical="center"/>
    </xf>
    <xf numFmtId="4" fontId="26" fillId="0" borderId="20" xfId="0" applyNumberFormat="1" applyFont="1" applyBorder="1" applyAlignment="1">
      <alignment vertical="center"/>
    </xf>
    <xf numFmtId="166" fontId="26" fillId="0" borderId="20" xfId="0" applyNumberFormat="1" applyFont="1" applyBorder="1" applyAlignment="1">
      <alignment vertical="center"/>
    </xf>
    <xf numFmtId="4" fontId="26" fillId="0" borderId="21" xfId="0" applyNumberFormat="1" applyFont="1" applyBorder="1" applyAlignment="1">
      <alignment vertical="center"/>
    </xf>
    <xf numFmtId="0" fontId="5" fillId="0" borderId="0" xfId="0" applyFont="1" applyAlignment="1">
      <alignment horizontal="left" vertical="center"/>
    </xf>
    <xf numFmtId="0" fontId="27" fillId="0" borderId="0" xfId="0" applyFont="1" applyAlignment="1">
      <alignment horizontal="left" vertical="center"/>
    </xf>
    <xf numFmtId="0" fontId="0" fillId="0" borderId="3" xfId="0" applyBorder="1" applyAlignment="1">
      <alignment vertical="center" wrapText="1"/>
    </xf>
    <xf numFmtId="0" fontId="14"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lignment horizontal="right" vertical="center"/>
    </xf>
    <xf numFmtId="0" fontId="0" fillId="4" borderId="0" xfId="0" applyFill="1" applyAlignment="1">
      <alignment vertical="center"/>
    </xf>
    <xf numFmtId="0" fontId="4" fillId="4" borderId="6" xfId="0" applyFont="1" applyFill="1" applyBorder="1" applyAlignment="1">
      <alignment horizontal="left" vertical="center"/>
    </xf>
    <xf numFmtId="0" fontId="4" fillId="4" borderId="7" xfId="0" applyFont="1" applyFill="1" applyBorder="1" applyAlignment="1">
      <alignment horizontal="right" vertical="center"/>
    </xf>
    <xf numFmtId="0" fontId="4" fillId="4" borderId="7" xfId="0" applyFont="1" applyFill="1" applyBorder="1" applyAlignment="1">
      <alignment horizontal="center" vertical="center"/>
    </xf>
    <xf numFmtId="4" fontId="4" fillId="4" borderId="7" xfId="0" applyNumberFormat="1" applyFont="1" applyFill="1" applyBorder="1" applyAlignment="1">
      <alignment vertical="center"/>
    </xf>
    <xf numFmtId="0" fontId="0" fillId="4" borderId="8" xfId="0" applyFill="1" applyBorder="1" applyAlignment="1">
      <alignment vertical="center"/>
    </xf>
    <xf numFmtId="0" fontId="1" fillId="0" borderId="5" xfId="0" applyFont="1" applyBorder="1" applyAlignment="1">
      <alignment horizontal="center" vertical="center"/>
    </xf>
    <xf numFmtId="0" fontId="1" fillId="0" borderId="5" xfId="0" applyFont="1" applyBorder="1" applyAlignment="1">
      <alignment horizontal="right" vertical="center"/>
    </xf>
    <xf numFmtId="0" fontId="19" fillId="4" borderId="0" xfId="0" applyFont="1" applyFill="1" applyAlignment="1">
      <alignment horizontal="left" vertical="center"/>
    </xf>
    <xf numFmtId="0" fontId="19" fillId="4" borderId="0" xfId="0" applyFont="1" applyFill="1" applyAlignment="1">
      <alignment horizontal="right" vertical="center"/>
    </xf>
    <xf numFmtId="0" fontId="28" fillId="0" borderId="0" xfId="0" applyFont="1" applyAlignment="1">
      <alignment horizontal="left" vertical="center"/>
    </xf>
    <xf numFmtId="0" fontId="6" fillId="0" borderId="3" xfId="0" applyFont="1" applyBorder="1" applyAlignment="1">
      <alignment vertical="center"/>
    </xf>
    <xf numFmtId="0" fontId="6" fillId="0" borderId="20" xfId="0" applyFont="1" applyBorder="1" applyAlignment="1">
      <alignment horizontal="left" vertical="center"/>
    </xf>
    <xf numFmtId="0" fontId="6" fillId="0" borderId="20" xfId="0" applyFont="1" applyBorder="1" applyAlignment="1">
      <alignment vertical="center"/>
    </xf>
    <xf numFmtId="4" fontId="6" fillId="0" borderId="20" xfId="0" applyNumberFormat="1" applyFont="1" applyBorder="1" applyAlignment="1">
      <alignment vertical="center"/>
    </xf>
    <xf numFmtId="0" fontId="7" fillId="0" borderId="3" xfId="0" applyFont="1" applyBorder="1" applyAlignment="1">
      <alignment vertical="center"/>
    </xf>
    <xf numFmtId="0" fontId="7" fillId="0" borderId="20" xfId="0" applyFont="1" applyBorder="1" applyAlignment="1">
      <alignment horizontal="left" vertical="center"/>
    </xf>
    <xf numFmtId="0" fontId="7" fillId="0" borderId="20" xfId="0" applyFont="1" applyBorder="1" applyAlignment="1">
      <alignment vertical="center"/>
    </xf>
    <xf numFmtId="4" fontId="7" fillId="0" borderId="20" xfId="0" applyNumberFormat="1" applyFont="1" applyBorder="1" applyAlignment="1">
      <alignment vertical="center"/>
    </xf>
    <xf numFmtId="0" fontId="0" fillId="0" borderId="3" xfId="0" applyBorder="1" applyAlignment="1">
      <alignment horizontal="center" vertical="center" wrapText="1"/>
    </xf>
    <xf numFmtId="0" fontId="19" fillId="4" borderId="16" xfId="0" applyFont="1" applyFill="1" applyBorder="1" applyAlignment="1">
      <alignment horizontal="center" vertical="center" wrapText="1"/>
    </xf>
    <xf numFmtId="0" fontId="19" fillId="4" borderId="17" xfId="0" applyFont="1" applyFill="1" applyBorder="1" applyAlignment="1">
      <alignment horizontal="center" vertical="center" wrapText="1"/>
    </xf>
    <xf numFmtId="0" fontId="19" fillId="4" borderId="18" xfId="0" applyFont="1" applyFill="1" applyBorder="1" applyAlignment="1">
      <alignment horizontal="center" vertical="center" wrapText="1"/>
    </xf>
    <xf numFmtId="0" fontId="19" fillId="4" borderId="0" xfId="0" applyFont="1" applyFill="1" applyAlignment="1">
      <alignment horizontal="center" vertical="center" wrapText="1"/>
    </xf>
    <xf numFmtId="4" fontId="21" fillId="0" borderId="0" xfId="0" applyNumberFormat="1" applyFont="1"/>
    <xf numFmtId="166" fontId="29" fillId="0" borderId="12" xfId="0" applyNumberFormat="1" applyFont="1" applyBorder="1"/>
    <xf numFmtId="166" fontId="29" fillId="0" borderId="13" xfId="0" applyNumberFormat="1" applyFont="1" applyBorder="1"/>
    <xf numFmtId="4" fontId="30" fillId="0" borderId="0" xfId="0" applyNumberFormat="1" applyFont="1" applyAlignment="1">
      <alignment vertical="center"/>
    </xf>
    <xf numFmtId="0" fontId="8" fillId="0" borderId="3" xfId="0" applyFont="1" applyBorder="1"/>
    <xf numFmtId="0" fontId="8" fillId="0" borderId="0" xfId="0" applyFont="1" applyAlignment="1">
      <alignment horizontal="left"/>
    </xf>
    <xf numFmtId="0" fontId="6" fillId="0" borderId="0" xfId="0" applyFont="1" applyAlignment="1">
      <alignment horizontal="left"/>
    </xf>
    <xf numFmtId="0" fontId="8" fillId="0" borderId="0" xfId="0" applyFont="1" applyProtection="1">
      <protection locked="0"/>
    </xf>
    <xf numFmtId="4" fontId="6" fillId="0" borderId="0" xfId="0" applyNumberFormat="1" applyFont="1"/>
    <xf numFmtId="0" fontId="8" fillId="0" borderId="14" xfId="0" applyFont="1" applyBorder="1"/>
    <xf numFmtId="166" fontId="8" fillId="0" borderId="0" xfId="0" applyNumberFormat="1" applyFont="1"/>
    <xf numFmtId="166" fontId="8" fillId="0" borderId="15" xfId="0" applyNumberFormat="1" applyFont="1" applyBorder="1"/>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lignment horizontal="left"/>
    </xf>
    <xf numFmtId="4" fontId="7" fillId="0" borderId="0" xfId="0" applyNumberFormat="1" applyFont="1"/>
    <xf numFmtId="0" fontId="19" fillId="0" borderId="22" xfId="0" applyFont="1" applyBorder="1" applyAlignment="1">
      <alignment horizontal="center" vertical="center"/>
    </xf>
    <xf numFmtId="49" fontId="19" fillId="0" borderId="22" xfId="0" applyNumberFormat="1" applyFont="1" applyBorder="1" applyAlignment="1">
      <alignment horizontal="left" vertical="center" wrapText="1"/>
    </xf>
    <xf numFmtId="0" fontId="19" fillId="0" borderId="22" xfId="0" applyFont="1" applyBorder="1" applyAlignment="1">
      <alignment horizontal="left" vertical="center" wrapText="1"/>
    </xf>
    <xf numFmtId="0" fontId="19" fillId="0" borderId="22" xfId="0" applyFont="1" applyBorder="1" applyAlignment="1">
      <alignment horizontal="center" vertical="center" wrapText="1"/>
    </xf>
    <xf numFmtId="167" fontId="19" fillId="0" borderId="22" xfId="0" applyNumberFormat="1" applyFont="1" applyBorder="1" applyAlignment="1">
      <alignment vertical="center"/>
    </xf>
    <xf numFmtId="4" fontId="19" fillId="2" borderId="22" xfId="0" applyNumberFormat="1" applyFont="1" applyFill="1" applyBorder="1" applyAlignment="1" applyProtection="1">
      <alignment vertical="center"/>
      <protection locked="0"/>
    </xf>
    <xf numFmtId="4" fontId="19" fillId="0" borderId="22" xfId="0" applyNumberFormat="1" applyFont="1" applyBorder="1" applyAlignment="1">
      <alignment vertical="center"/>
    </xf>
    <xf numFmtId="0" fontId="0" fillId="0" borderId="22" xfId="0" applyBorder="1" applyAlignment="1">
      <alignment vertical="center"/>
    </xf>
    <xf numFmtId="0" fontId="20" fillId="2" borderId="14" xfId="0" applyFont="1" applyFill="1" applyBorder="1" applyAlignment="1" applyProtection="1">
      <alignment horizontal="left" vertical="center"/>
      <protection locked="0"/>
    </xf>
    <xf numFmtId="0" fontId="20" fillId="0" borderId="0" xfId="0" applyFont="1" applyAlignment="1">
      <alignment horizontal="center" vertical="center"/>
    </xf>
    <xf numFmtId="166" fontId="20" fillId="0" borderId="0" xfId="0" applyNumberFormat="1" applyFont="1" applyAlignment="1">
      <alignment vertical="center"/>
    </xf>
    <xf numFmtId="166" fontId="20" fillId="0" borderId="15" xfId="0" applyNumberFormat="1" applyFont="1" applyBorder="1" applyAlignment="1">
      <alignment vertical="center"/>
    </xf>
    <xf numFmtId="0" fontId="19" fillId="0" borderId="0" xfId="0" applyFont="1" applyAlignment="1">
      <alignment horizontal="left" vertical="center"/>
    </xf>
    <xf numFmtId="4" fontId="0" fillId="0" borderId="0" xfId="0" applyNumberFormat="1" applyAlignment="1">
      <alignment vertical="center"/>
    </xf>
    <xf numFmtId="0" fontId="31" fillId="0" borderId="22" xfId="0" applyFont="1" applyBorder="1" applyAlignment="1">
      <alignment horizontal="center" vertical="center"/>
    </xf>
    <xf numFmtId="49" fontId="31" fillId="0" borderId="22" xfId="0" applyNumberFormat="1" applyFont="1" applyBorder="1" applyAlignment="1">
      <alignment horizontal="left" vertical="center" wrapText="1"/>
    </xf>
    <xf numFmtId="0" fontId="31" fillId="0" borderId="22" xfId="0" applyFont="1" applyBorder="1" applyAlignment="1">
      <alignment horizontal="left" vertical="center" wrapText="1"/>
    </xf>
    <xf numFmtId="0" fontId="31" fillId="0" borderId="22" xfId="0" applyFont="1" applyBorder="1" applyAlignment="1">
      <alignment horizontal="center" vertical="center" wrapText="1"/>
    </xf>
    <xf numFmtId="167" fontId="31" fillId="0" borderId="22" xfId="0" applyNumberFormat="1" applyFont="1" applyBorder="1" applyAlignment="1">
      <alignment vertical="center"/>
    </xf>
    <xf numFmtId="4" fontId="31" fillId="2" borderId="22" xfId="0" applyNumberFormat="1" applyFont="1" applyFill="1" applyBorder="1" applyAlignment="1" applyProtection="1">
      <alignment vertical="center"/>
      <protection locked="0"/>
    </xf>
    <xf numFmtId="4" fontId="31" fillId="0" borderId="22" xfId="0" applyNumberFormat="1" applyFont="1" applyBorder="1" applyAlignment="1">
      <alignment vertical="center"/>
    </xf>
    <xf numFmtId="0" fontId="32" fillId="0" borderId="22" xfId="0" applyFont="1" applyBorder="1" applyAlignment="1">
      <alignment vertical="center"/>
    </xf>
    <xf numFmtId="0" fontId="32" fillId="0" borderId="3" xfId="0" applyFont="1" applyBorder="1" applyAlignment="1">
      <alignment vertical="center"/>
    </xf>
    <xf numFmtId="0" fontId="31" fillId="2" borderId="14" xfId="0" applyFont="1" applyFill="1" applyBorder="1" applyAlignment="1" applyProtection="1">
      <alignment horizontal="left" vertical="center"/>
      <protection locked="0"/>
    </xf>
    <xf numFmtId="0" fontId="31" fillId="0" borderId="0" xfId="0" applyFont="1" applyAlignment="1">
      <alignment horizontal="center" vertical="center"/>
    </xf>
    <xf numFmtId="0" fontId="33" fillId="0" borderId="0" xfId="0" applyFont="1" applyAlignment="1">
      <alignment horizontal="left" vertical="center"/>
    </xf>
    <xf numFmtId="0" fontId="34" fillId="0" borderId="0" xfId="0" applyFont="1" applyAlignment="1">
      <alignment vertical="center" wrapText="1"/>
    </xf>
    <xf numFmtId="0" fontId="0" fillId="0" borderId="0" xfId="0" applyAlignment="1" applyProtection="1">
      <alignment vertical="center"/>
      <protection locked="0"/>
    </xf>
    <xf numFmtId="0" fontId="0" fillId="0" borderId="14" xfId="0" applyBorder="1" applyAlignment="1">
      <alignment vertical="center"/>
    </xf>
    <xf numFmtId="167" fontId="19" fillId="2" borderId="22" xfId="0" applyNumberFormat="1" applyFont="1" applyFill="1" applyBorder="1" applyAlignment="1" applyProtection="1">
      <alignment vertical="center"/>
      <protection locked="0"/>
    </xf>
    <xf numFmtId="0" fontId="20" fillId="2" borderId="19" xfId="0" applyFont="1" applyFill="1" applyBorder="1" applyAlignment="1" applyProtection="1">
      <alignment horizontal="left" vertical="center"/>
      <protection locked="0"/>
    </xf>
    <xf numFmtId="0" fontId="20" fillId="0" borderId="20" xfId="0" applyFont="1" applyBorder="1" applyAlignment="1">
      <alignment horizontal="center" vertical="center"/>
    </xf>
    <xf numFmtId="0" fontId="0" fillId="0" borderId="20" xfId="0" applyBorder="1" applyAlignment="1">
      <alignment vertical="center"/>
    </xf>
    <xf numFmtId="166" fontId="20" fillId="0" borderId="20" xfId="0" applyNumberFormat="1" applyFont="1" applyBorder="1" applyAlignment="1">
      <alignment vertical="center"/>
    </xf>
    <xf numFmtId="166" fontId="20" fillId="0" borderId="21" xfId="0" applyNumberFormat="1" applyFont="1" applyBorder="1" applyAlignment="1">
      <alignment vertical="center"/>
    </xf>
    <xf numFmtId="0" fontId="13" fillId="0" borderId="0" xfId="0" applyFont="1" applyAlignment="1">
      <alignment horizontal="left" vertical="top" wrapText="1"/>
    </xf>
    <xf numFmtId="0" fontId="13" fillId="0" borderId="0" xfId="0" applyFont="1" applyAlignment="1">
      <alignment horizontal="left" vertical="center"/>
    </xf>
    <xf numFmtId="0" fontId="15" fillId="0" borderId="0" xfId="0" applyFont="1" applyAlignment="1">
      <alignment horizontal="left" vertical="center"/>
    </xf>
    <xf numFmtId="0" fontId="2" fillId="0" borderId="0" xfId="0" applyFont="1" applyAlignment="1">
      <alignment horizontal="left" vertical="center"/>
    </xf>
    <xf numFmtId="0" fontId="0" fillId="0" borderId="0" xfId="0"/>
    <xf numFmtId="0" fontId="3" fillId="0" borderId="0" xfId="0" applyFont="1" applyAlignment="1">
      <alignment horizontal="left" vertical="top" wrapText="1"/>
    </xf>
    <xf numFmtId="49" fontId="2" fillId="2" borderId="0" xfId="0" applyNumberFormat="1" applyFont="1" applyFill="1" applyAlignment="1" applyProtection="1">
      <alignment horizontal="left" vertical="center"/>
      <protection locked="0"/>
    </xf>
    <xf numFmtId="49" fontId="2" fillId="0" borderId="0" xfId="0" applyNumberFormat="1" applyFont="1" applyAlignment="1">
      <alignment horizontal="left" vertical="center"/>
    </xf>
    <xf numFmtId="0" fontId="2" fillId="0" borderId="0" xfId="0" applyFont="1" applyAlignment="1">
      <alignment horizontal="left" vertical="center" wrapText="1"/>
    </xf>
    <xf numFmtId="4" fontId="14" fillId="0" borderId="5" xfId="0" applyNumberFormat="1" applyFont="1" applyBorder="1" applyAlignment="1">
      <alignment vertical="center"/>
    </xf>
    <xf numFmtId="0" fontId="0" fillId="0" borderId="5" xfId="0" applyBorder="1" applyAlignment="1">
      <alignment vertical="center"/>
    </xf>
    <xf numFmtId="0" fontId="1" fillId="0" borderId="0" xfId="0" applyFont="1" applyAlignment="1">
      <alignment horizontal="right" vertical="center"/>
    </xf>
    <xf numFmtId="4" fontId="15" fillId="0" borderId="0" xfId="0" applyNumberFormat="1" applyFont="1" applyAlignment="1">
      <alignment vertical="center"/>
    </xf>
    <xf numFmtId="0" fontId="1" fillId="0" borderId="0" xfId="0" applyFont="1" applyAlignment="1">
      <alignment vertical="center"/>
    </xf>
    <xf numFmtId="164" fontId="1" fillId="0" borderId="0" xfId="0" applyNumberFormat="1" applyFont="1" applyAlignment="1">
      <alignment horizontal="left" vertical="center"/>
    </xf>
    <xf numFmtId="0" fontId="4" fillId="3" borderId="7" xfId="0" applyFont="1" applyFill="1" applyBorder="1" applyAlignment="1">
      <alignment horizontal="left" vertical="center"/>
    </xf>
    <xf numFmtId="0" fontId="0" fillId="3" borderId="7" xfId="0" applyFill="1" applyBorder="1" applyAlignment="1">
      <alignment vertical="center"/>
    </xf>
    <xf numFmtId="4" fontId="4" fillId="3" borderId="7" xfId="0" applyNumberFormat="1" applyFont="1" applyFill="1" applyBorder="1" applyAlignment="1">
      <alignment vertical="center"/>
    </xf>
    <xf numFmtId="0" fontId="0" fillId="3" borderId="8" xfId="0" applyFill="1" applyBorder="1" applyAlignment="1">
      <alignment vertical="center"/>
    </xf>
    <xf numFmtId="0" fontId="3" fillId="0" borderId="0" xfId="0" applyFont="1" applyAlignment="1">
      <alignment horizontal="left" vertical="center" wrapText="1"/>
    </xf>
    <xf numFmtId="0" fontId="3" fillId="0" borderId="0" xfId="0" applyFont="1" applyAlignment="1">
      <alignment vertical="center"/>
    </xf>
    <xf numFmtId="165" fontId="2" fillId="0" borderId="0" xfId="0" applyNumberFormat="1" applyFont="1" applyAlignment="1">
      <alignment horizontal="left" vertical="center"/>
    </xf>
    <xf numFmtId="0" fontId="2" fillId="0" borderId="0" xfId="0" applyFont="1" applyAlignment="1">
      <alignment vertical="center" wrapText="1"/>
    </xf>
    <xf numFmtId="0" fontId="2" fillId="0" borderId="0" xfId="0" applyFont="1" applyAlignment="1">
      <alignment vertical="center"/>
    </xf>
    <xf numFmtId="0" fontId="17" fillId="0" borderId="11" xfId="0" applyFont="1" applyBorder="1" applyAlignment="1">
      <alignment horizontal="center" vertical="center"/>
    </xf>
    <xf numFmtId="0" fontId="17" fillId="0" borderId="12" xfId="0" applyFont="1" applyBorder="1" applyAlignment="1">
      <alignment horizontal="left" vertical="center"/>
    </xf>
    <xf numFmtId="0" fontId="18" fillId="0" borderId="14" xfId="0" applyFont="1" applyBorder="1" applyAlignment="1">
      <alignment horizontal="left" vertical="center"/>
    </xf>
    <xf numFmtId="0" fontId="18" fillId="0" borderId="0" xfId="0" applyFont="1" applyAlignment="1">
      <alignment horizontal="left" vertical="center"/>
    </xf>
    <xf numFmtId="0" fontId="19" fillId="4" borderId="6" xfId="0" applyFont="1" applyFill="1" applyBorder="1" applyAlignment="1">
      <alignment horizontal="center" vertical="center"/>
    </xf>
    <xf numFmtId="0" fontId="19" fillId="4" borderId="7" xfId="0" applyFont="1" applyFill="1" applyBorder="1" applyAlignment="1">
      <alignment horizontal="left" vertical="center"/>
    </xf>
    <xf numFmtId="0" fontId="19" fillId="4" borderId="7" xfId="0" applyFont="1" applyFill="1" applyBorder="1" applyAlignment="1">
      <alignment horizontal="center" vertical="center"/>
    </xf>
    <xf numFmtId="0" fontId="19" fillId="4" borderId="7" xfId="0" applyFont="1" applyFill="1" applyBorder="1" applyAlignment="1">
      <alignment horizontal="right" vertical="center"/>
    </xf>
    <xf numFmtId="0" fontId="19" fillId="4" borderId="8" xfId="0" applyFont="1" applyFill="1" applyBorder="1" applyAlignment="1">
      <alignment horizontal="left" vertical="center"/>
    </xf>
    <xf numFmtId="4" fontId="25" fillId="0" borderId="0" xfId="0" applyNumberFormat="1" applyFont="1" applyAlignment="1">
      <alignment vertical="center"/>
    </xf>
    <xf numFmtId="0" fontId="25" fillId="0" borderId="0" xfId="0" applyFont="1" applyAlignment="1">
      <alignment vertical="center"/>
    </xf>
    <xf numFmtId="0" fontId="24" fillId="0" borderId="0" xfId="0" applyFont="1" applyAlignment="1">
      <alignment horizontal="left" vertical="center" wrapText="1"/>
    </xf>
    <xf numFmtId="4" fontId="21" fillId="0" borderId="0" xfId="0" applyNumberFormat="1" applyFont="1" applyAlignment="1">
      <alignment horizontal="right" vertical="center"/>
    </xf>
    <xf numFmtId="4" fontId="21" fillId="0" borderId="0" xfId="0" applyNumberFormat="1" applyFont="1" applyAlignment="1">
      <alignment vertical="center"/>
    </xf>
    <xf numFmtId="0" fontId="1" fillId="0" borderId="0" xfId="0" applyFont="1" applyAlignment="1">
      <alignment horizontal="left" vertical="center" wrapText="1"/>
    </xf>
    <xf numFmtId="0" fontId="1" fillId="0" borderId="0" xfId="0" applyFont="1" applyAlignment="1">
      <alignment horizontal="left" vertical="center"/>
    </xf>
    <xf numFmtId="0" fontId="0" fillId="0" borderId="0" xfId="0" applyAlignment="1">
      <alignment vertical="center"/>
    </xf>
    <xf numFmtId="0" fontId="2" fillId="2" borderId="0" xfId="0" applyFont="1" applyFill="1" applyAlignment="1" applyProtection="1">
      <alignment horizontal="left" vertical="center"/>
      <protection locked="0"/>
    </xf>
  </cellXfs>
  <cellStyles count="2">
    <cellStyle name="Hypertextový odkaz" xfId="1" builtinId="8"/>
    <cellStyle name="Normální" xfId="0" builtinId="0" customBuiltin="1"/>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urs.cz/software-a-data/kros-4-ocenovani-a-rizeni-stavebni-vyroby/"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urs.cz/software-a-data/kros-4-ocenovani-a-rizeni-stavebni-vyroby/" TargetMode="External"/></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a:extLst>
            <a:ext uri="{FF2B5EF4-FFF2-40B4-BE49-F238E27FC236}">
              <a16:creationId xmlns:a16="http://schemas.microsoft.com/office/drawing/2014/main" id="{00000000-0008-0000-00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a:extLst>
            <a:ext uri="{FF2B5EF4-FFF2-40B4-BE49-F238E27FC236}">
              <a16:creationId xmlns:a16="http://schemas.microsoft.com/office/drawing/2014/main" id="{00000000-0008-0000-01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CM97"/>
  <sheetViews>
    <sheetView showGridLines="0" workbookViewId="0">
      <selection activeCell="W21" sqref="W21"/>
    </sheetView>
  </sheetViews>
  <sheetFormatPr defaultRowHeight="14.4"/>
  <cols>
    <col min="1" max="1" width="8.28515625" customWidth="1"/>
    <col min="2" max="2" width="1.7109375" customWidth="1"/>
    <col min="3" max="3" width="4.140625" customWidth="1"/>
    <col min="4" max="33" width="2.7109375" customWidth="1"/>
    <col min="34" max="34" width="3.28515625" customWidth="1"/>
    <col min="35" max="35" width="31.7109375" customWidth="1"/>
    <col min="36" max="37" width="2.42578125" customWidth="1"/>
    <col min="38" max="38" width="8.28515625" customWidth="1"/>
    <col min="39" max="39" width="3.28515625" customWidth="1"/>
    <col min="40" max="40" width="13.28515625" customWidth="1"/>
    <col min="41" max="41" width="7.42578125" customWidth="1"/>
    <col min="42" max="42" width="4.140625" customWidth="1"/>
    <col min="43" max="43" width="15.7109375" hidden="1" customWidth="1"/>
    <col min="44" max="44" width="13.7109375" customWidth="1"/>
    <col min="45" max="47" width="25.85546875" hidden="1" customWidth="1"/>
    <col min="48" max="49" width="21.7109375" hidden="1" customWidth="1"/>
    <col min="50" max="51" width="25" hidden="1" customWidth="1"/>
    <col min="52" max="52" width="21.7109375" hidden="1" customWidth="1"/>
    <col min="53" max="53" width="19.140625" hidden="1" customWidth="1"/>
    <col min="54" max="54" width="25" hidden="1" customWidth="1"/>
    <col min="55" max="55" width="21.7109375" hidden="1" customWidth="1"/>
    <col min="56" max="56" width="19.140625" hidden="1" customWidth="1"/>
    <col min="57" max="57" width="66.42578125" customWidth="1"/>
    <col min="71" max="91" width="9.28515625" hidden="1"/>
  </cols>
  <sheetData>
    <row r="1" spans="1:74" ht="10.199999999999999">
      <c r="A1" s="12" t="s">
        <v>0</v>
      </c>
      <c r="AZ1" s="12" t="s">
        <v>1</v>
      </c>
      <c r="BA1" s="12" t="s">
        <v>2</v>
      </c>
      <c r="BB1" s="12" t="s">
        <v>3</v>
      </c>
      <c r="BT1" s="12" t="s">
        <v>4</v>
      </c>
      <c r="BU1" s="12" t="s">
        <v>4</v>
      </c>
      <c r="BV1" s="12" t="s">
        <v>5</v>
      </c>
    </row>
    <row r="2" spans="1:74" ht="36.9" customHeight="1">
      <c r="AR2" s="164"/>
      <c r="AS2" s="164"/>
      <c r="AT2" s="164"/>
      <c r="AU2" s="164"/>
      <c r="AV2" s="164"/>
      <c r="AW2" s="164"/>
      <c r="AX2" s="164"/>
      <c r="AY2" s="164"/>
      <c r="AZ2" s="164"/>
      <c r="BA2" s="164"/>
      <c r="BB2" s="164"/>
      <c r="BC2" s="164"/>
      <c r="BD2" s="164"/>
      <c r="BE2" s="164"/>
      <c r="BS2" s="13" t="s">
        <v>6</v>
      </c>
      <c r="BT2" s="13" t="s">
        <v>7</v>
      </c>
    </row>
    <row r="3" spans="1:74" ht="6.9" customHeight="1">
      <c r="B3" s="14"/>
      <c r="C3" s="15"/>
      <c r="D3" s="15"/>
      <c r="E3" s="15"/>
      <c r="F3" s="15"/>
      <c r="G3" s="15"/>
      <c r="H3" s="15"/>
      <c r="I3" s="15"/>
      <c r="J3" s="15"/>
      <c r="K3" s="15"/>
      <c r="L3" s="15"/>
      <c r="M3" s="15"/>
      <c r="N3" s="15"/>
      <c r="O3" s="15"/>
      <c r="P3" s="15"/>
      <c r="Q3" s="15"/>
      <c r="R3" s="15"/>
      <c r="S3" s="15"/>
      <c r="T3" s="15"/>
      <c r="U3" s="15"/>
      <c r="V3" s="15"/>
      <c r="W3" s="15"/>
      <c r="X3" s="15"/>
      <c r="Y3" s="15"/>
      <c r="Z3" s="15"/>
      <c r="AA3" s="15"/>
      <c r="AB3" s="15"/>
      <c r="AC3" s="15"/>
      <c r="AD3" s="15"/>
      <c r="AE3" s="15"/>
      <c r="AF3" s="15"/>
      <c r="AG3" s="15"/>
      <c r="AH3" s="15"/>
      <c r="AI3" s="15"/>
      <c r="AJ3" s="15"/>
      <c r="AK3" s="15"/>
      <c r="AL3" s="15"/>
      <c r="AM3" s="15"/>
      <c r="AN3" s="15"/>
      <c r="AO3" s="15"/>
      <c r="AP3" s="15"/>
      <c r="AQ3" s="15"/>
      <c r="AR3" s="16"/>
      <c r="BS3" s="13" t="s">
        <v>6</v>
      </c>
      <c r="BT3" s="13" t="s">
        <v>8</v>
      </c>
    </row>
    <row r="4" spans="1:74" ht="24.9" customHeight="1">
      <c r="B4" s="16"/>
      <c r="D4" s="17" t="s">
        <v>9</v>
      </c>
      <c r="AR4" s="16"/>
      <c r="AS4" s="18" t="s">
        <v>10</v>
      </c>
      <c r="BE4" s="19" t="s">
        <v>11</v>
      </c>
      <c r="BS4" s="13" t="s">
        <v>12</v>
      </c>
    </row>
    <row r="5" spans="1:74" ht="12" customHeight="1">
      <c r="B5" s="16"/>
      <c r="D5" s="20" t="s">
        <v>13</v>
      </c>
      <c r="K5" s="163" t="s">
        <v>14</v>
      </c>
      <c r="L5" s="164"/>
      <c r="M5" s="164"/>
      <c r="N5" s="164"/>
      <c r="O5" s="164"/>
      <c r="P5" s="164"/>
      <c r="Q5" s="164"/>
      <c r="R5" s="164"/>
      <c r="S5" s="164"/>
      <c r="T5" s="164"/>
      <c r="U5" s="164"/>
      <c r="V5" s="164"/>
      <c r="W5" s="164"/>
      <c r="X5" s="164"/>
      <c r="Y5" s="164"/>
      <c r="Z5" s="164"/>
      <c r="AA5" s="164"/>
      <c r="AB5" s="164"/>
      <c r="AC5" s="164"/>
      <c r="AD5" s="164"/>
      <c r="AE5" s="164"/>
      <c r="AF5" s="164"/>
      <c r="AG5" s="164"/>
      <c r="AH5" s="164"/>
      <c r="AI5" s="164"/>
      <c r="AJ5" s="164"/>
      <c r="AR5" s="16"/>
      <c r="BE5" s="160" t="s">
        <v>15</v>
      </c>
      <c r="BS5" s="13" t="s">
        <v>6</v>
      </c>
    </row>
    <row r="6" spans="1:74" ht="36.9" customHeight="1">
      <c r="B6" s="16"/>
      <c r="D6" s="22" t="s">
        <v>16</v>
      </c>
      <c r="K6" s="165" t="s">
        <v>17</v>
      </c>
      <c r="L6" s="164"/>
      <c r="M6" s="164"/>
      <c r="N6" s="164"/>
      <c r="O6" s="164"/>
      <c r="P6" s="164"/>
      <c r="Q6" s="164"/>
      <c r="R6" s="164"/>
      <c r="S6" s="164"/>
      <c r="T6" s="164"/>
      <c r="U6" s="164"/>
      <c r="V6" s="164"/>
      <c r="W6" s="164"/>
      <c r="X6" s="164"/>
      <c r="Y6" s="164"/>
      <c r="Z6" s="164"/>
      <c r="AA6" s="164"/>
      <c r="AB6" s="164"/>
      <c r="AC6" s="164"/>
      <c r="AD6" s="164"/>
      <c r="AE6" s="164"/>
      <c r="AF6" s="164"/>
      <c r="AG6" s="164"/>
      <c r="AH6" s="164"/>
      <c r="AI6" s="164"/>
      <c r="AJ6" s="164"/>
      <c r="AR6" s="16"/>
      <c r="BE6" s="161"/>
      <c r="BS6" s="13" t="s">
        <v>6</v>
      </c>
    </row>
    <row r="7" spans="1:74" ht="12" customHeight="1">
      <c r="B7" s="16"/>
      <c r="D7" s="23" t="s">
        <v>18</v>
      </c>
      <c r="K7" s="21" t="s">
        <v>1</v>
      </c>
      <c r="AK7" s="23" t="s">
        <v>19</v>
      </c>
      <c r="AN7" s="21" t="s">
        <v>1</v>
      </c>
      <c r="AR7" s="16"/>
      <c r="BE7" s="161"/>
      <c r="BS7" s="13" t="s">
        <v>6</v>
      </c>
    </row>
    <row r="8" spans="1:74" ht="12" customHeight="1">
      <c r="B8" s="16"/>
      <c r="D8" s="23" t="s">
        <v>20</v>
      </c>
      <c r="K8" s="21" t="s">
        <v>21</v>
      </c>
      <c r="AK8" s="23" t="s">
        <v>22</v>
      </c>
      <c r="AN8" s="24" t="s">
        <v>23</v>
      </c>
      <c r="AR8" s="16"/>
      <c r="BE8" s="161"/>
      <c r="BS8" s="13" t="s">
        <v>6</v>
      </c>
    </row>
    <row r="9" spans="1:74" ht="14.4" customHeight="1">
      <c r="B9" s="16"/>
      <c r="AR9" s="16"/>
      <c r="BE9" s="161"/>
      <c r="BS9" s="13" t="s">
        <v>6</v>
      </c>
    </row>
    <row r="10" spans="1:74" ht="12" customHeight="1">
      <c r="B10" s="16"/>
      <c r="D10" s="23" t="s">
        <v>24</v>
      </c>
      <c r="AK10" s="23" t="s">
        <v>25</v>
      </c>
      <c r="AN10" s="21" t="s">
        <v>1</v>
      </c>
      <c r="AR10" s="16"/>
      <c r="BE10" s="161"/>
      <c r="BS10" s="13" t="s">
        <v>6</v>
      </c>
    </row>
    <row r="11" spans="1:74" ht="18.45" customHeight="1">
      <c r="B11" s="16"/>
      <c r="E11" s="21" t="s">
        <v>21</v>
      </c>
      <c r="AK11" s="23" t="s">
        <v>26</v>
      </c>
      <c r="AN11" s="21" t="s">
        <v>1</v>
      </c>
      <c r="AR11" s="16"/>
      <c r="BE11" s="161"/>
      <c r="BS11" s="13" t="s">
        <v>6</v>
      </c>
    </row>
    <row r="12" spans="1:74" ht="6.9" customHeight="1">
      <c r="B12" s="16"/>
      <c r="AR12" s="16"/>
      <c r="BE12" s="161"/>
      <c r="BS12" s="13" t="s">
        <v>6</v>
      </c>
    </row>
    <row r="13" spans="1:74" ht="12" customHeight="1">
      <c r="B13" s="16"/>
      <c r="D13" s="23" t="s">
        <v>27</v>
      </c>
      <c r="AK13" s="23" t="s">
        <v>25</v>
      </c>
      <c r="AN13" s="25" t="s">
        <v>28</v>
      </c>
      <c r="AR13" s="16"/>
      <c r="BE13" s="161"/>
      <c r="BS13" s="13" t="s">
        <v>6</v>
      </c>
    </row>
    <row r="14" spans="1:74" ht="13.2">
      <c r="B14" s="16"/>
      <c r="E14" s="166" t="s">
        <v>28</v>
      </c>
      <c r="F14" s="167"/>
      <c r="G14" s="167"/>
      <c r="H14" s="167"/>
      <c r="I14" s="167"/>
      <c r="J14" s="167"/>
      <c r="K14" s="167"/>
      <c r="L14" s="167"/>
      <c r="M14" s="167"/>
      <c r="N14" s="167"/>
      <c r="O14" s="167"/>
      <c r="P14" s="167"/>
      <c r="Q14" s="167"/>
      <c r="R14" s="167"/>
      <c r="S14" s="167"/>
      <c r="T14" s="167"/>
      <c r="U14" s="167"/>
      <c r="V14" s="167"/>
      <c r="W14" s="167"/>
      <c r="X14" s="167"/>
      <c r="Y14" s="167"/>
      <c r="Z14" s="167"/>
      <c r="AA14" s="167"/>
      <c r="AB14" s="167"/>
      <c r="AC14" s="167"/>
      <c r="AD14" s="167"/>
      <c r="AE14" s="167"/>
      <c r="AF14" s="167"/>
      <c r="AG14" s="167"/>
      <c r="AH14" s="167"/>
      <c r="AI14" s="167"/>
      <c r="AJ14" s="167"/>
      <c r="AK14" s="23" t="s">
        <v>26</v>
      </c>
      <c r="AN14" s="25" t="s">
        <v>28</v>
      </c>
      <c r="AR14" s="16"/>
      <c r="BE14" s="161"/>
      <c r="BS14" s="13" t="s">
        <v>6</v>
      </c>
    </row>
    <row r="15" spans="1:74" ht="6.9" customHeight="1">
      <c r="B15" s="16"/>
      <c r="AR15" s="16"/>
      <c r="BE15" s="161"/>
      <c r="BS15" s="13" t="s">
        <v>4</v>
      </c>
    </row>
    <row r="16" spans="1:74" ht="12" customHeight="1">
      <c r="B16" s="16"/>
      <c r="D16" s="23" t="s">
        <v>29</v>
      </c>
      <c r="AK16" s="23" t="s">
        <v>25</v>
      </c>
      <c r="AN16" s="21" t="s">
        <v>1</v>
      </c>
      <c r="AR16" s="16"/>
      <c r="BE16" s="161"/>
      <c r="BS16" s="13" t="s">
        <v>4</v>
      </c>
    </row>
    <row r="17" spans="2:71" ht="18.45" customHeight="1">
      <c r="B17" s="16"/>
      <c r="E17" s="21" t="s">
        <v>21</v>
      </c>
      <c r="AK17" s="23" t="s">
        <v>26</v>
      </c>
      <c r="AN17" s="21" t="s">
        <v>1</v>
      </c>
      <c r="AR17" s="16"/>
      <c r="BE17" s="161"/>
      <c r="BS17" s="13" t="s">
        <v>30</v>
      </c>
    </row>
    <row r="18" spans="2:71" ht="6.9" customHeight="1">
      <c r="B18" s="16"/>
      <c r="AR18" s="16"/>
      <c r="BE18" s="161"/>
      <c r="BS18" s="13" t="s">
        <v>6</v>
      </c>
    </row>
    <row r="19" spans="2:71" ht="12" customHeight="1">
      <c r="B19" s="16"/>
      <c r="D19" s="23" t="s">
        <v>31</v>
      </c>
      <c r="AK19" s="23" t="s">
        <v>25</v>
      </c>
      <c r="AN19" s="21" t="s">
        <v>1</v>
      </c>
      <c r="AR19" s="16"/>
      <c r="BE19" s="161"/>
      <c r="BS19" s="13" t="s">
        <v>6</v>
      </c>
    </row>
    <row r="20" spans="2:71" ht="18.45" customHeight="1">
      <c r="B20" s="16"/>
      <c r="E20" s="21" t="s">
        <v>21</v>
      </c>
      <c r="AK20" s="23" t="s">
        <v>26</v>
      </c>
      <c r="AN20" s="21" t="s">
        <v>1</v>
      </c>
      <c r="AR20" s="16"/>
      <c r="BE20" s="161"/>
      <c r="BS20" s="13" t="s">
        <v>4</v>
      </c>
    </row>
    <row r="21" spans="2:71" ht="6.9" customHeight="1">
      <c r="B21" s="16"/>
      <c r="AR21" s="16"/>
      <c r="BE21" s="161"/>
    </row>
    <row r="22" spans="2:71" ht="12" customHeight="1">
      <c r="B22" s="16"/>
      <c r="D22" s="23" t="s">
        <v>32</v>
      </c>
      <c r="AR22" s="16"/>
      <c r="BE22" s="161"/>
    </row>
    <row r="23" spans="2:71" ht="16.5" customHeight="1">
      <c r="B23" s="16"/>
      <c r="E23" s="168" t="s">
        <v>1</v>
      </c>
      <c r="F23" s="168"/>
      <c r="G23" s="168"/>
      <c r="H23" s="168"/>
      <c r="I23" s="168"/>
      <c r="J23" s="168"/>
      <c r="K23" s="168"/>
      <c r="L23" s="168"/>
      <c r="M23" s="168"/>
      <c r="N23" s="168"/>
      <c r="O23" s="168"/>
      <c r="P23" s="168"/>
      <c r="Q23" s="168"/>
      <c r="R23" s="168"/>
      <c r="S23" s="168"/>
      <c r="T23" s="168"/>
      <c r="U23" s="168"/>
      <c r="V23" s="168"/>
      <c r="W23" s="168"/>
      <c r="X23" s="168"/>
      <c r="Y23" s="168"/>
      <c r="Z23" s="168"/>
      <c r="AA23" s="168"/>
      <c r="AB23" s="168"/>
      <c r="AC23" s="168"/>
      <c r="AD23" s="168"/>
      <c r="AE23" s="168"/>
      <c r="AF23" s="168"/>
      <c r="AG23" s="168"/>
      <c r="AH23" s="168"/>
      <c r="AI23" s="168"/>
      <c r="AJ23" s="168"/>
      <c r="AK23" s="168"/>
      <c r="AL23" s="168"/>
      <c r="AM23" s="168"/>
      <c r="AN23" s="168"/>
      <c r="AR23" s="16"/>
      <c r="BE23" s="161"/>
    </row>
    <row r="24" spans="2:71" ht="6.9" customHeight="1">
      <c r="B24" s="16"/>
      <c r="AR24" s="16"/>
      <c r="BE24" s="161"/>
    </row>
    <row r="25" spans="2:71" ht="6.9" customHeight="1">
      <c r="B25" s="16"/>
      <c r="D25" s="27"/>
      <c r="E25" s="27"/>
      <c r="F25" s="27"/>
      <c r="G25" s="27"/>
      <c r="H25" s="27"/>
      <c r="I25" s="27"/>
      <c r="J25" s="27"/>
      <c r="K25" s="27"/>
      <c r="L25" s="27"/>
      <c r="M25" s="27"/>
      <c r="N25" s="27"/>
      <c r="O25" s="27"/>
      <c r="P25" s="27"/>
      <c r="Q25" s="27"/>
      <c r="R25" s="27"/>
      <c r="S25" s="27"/>
      <c r="T25" s="27"/>
      <c r="U25" s="27"/>
      <c r="V25" s="27"/>
      <c r="W25" s="27"/>
      <c r="X25" s="27"/>
      <c r="Y25" s="27"/>
      <c r="Z25" s="27"/>
      <c r="AA25" s="27"/>
      <c r="AB25" s="27"/>
      <c r="AC25" s="27"/>
      <c r="AD25" s="27"/>
      <c r="AE25" s="27"/>
      <c r="AF25" s="27"/>
      <c r="AG25" s="27"/>
      <c r="AH25" s="27"/>
      <c r="AI25" s="27"/>
      <c r="AJ25" s="27"/>
      <c r="AK25" s="27"/>
      <c r="AL25" s="27"/>
      <c r="AM25" s="27"/>
      <c r="AN25" s="27"/>
      <c r="AO25" s="27"/>
      <c r="AR25" s="16"/>
      <c r="BE25" s="161"/>
    </row>
    <row r="26" spans="2:71" s="1" customFormat="1" ht="25.95" customHeight="1">
      <c r="B26" s="28"/>
      <c r="D26" s="29" t="s">
        <v>33</v>
      </c>
      <c r="E26" s="30"/>
      <c r="F26" s="30"/>
      <c r="G26" s="30"/>
      <c r="H26" s="30"/>
      <c r="I26" s="30"/>
      <c r="J26" s="30"/>
      <c r="K26" s="30"/>
      <c r="L26" s="30"/>
      <c r="M26" s="30"/>
      <c r="N26" s="30"/>
      <c r="O26" s="30"/>
      <c r="P26" s="30"/>
      <c r="Q26" s="30"/>
      <c r="R26" s="30"/>
      <c r="S26" s="30"/>
      <c r="T26" s="30"/>
      <c r="U26" s="30"/>
      <c r="V26" s="30"/>
      <c r="W26" s="30"/>
      <c r="X26" s="30"/>
      <c r="Y26" s="30"/>
      <c r="Z26" s="30"/>
      <c r="AA26" s="30"/>
      <c r="AB26" s="30"/>
      <c r="AC26" s="30"/>
      <c r="AD26" s="30"/>
      <c r="AE26" s="30"/>
      <c r="AF26" s="30"/>
      <c r="AG26" s="30"/>
      <c r="AH26" s="30"/>
      <c r="AI26" s="30"/>
      <c r="AJ26" s="30"/>
      <c r="AK26" s="169">
        <f>ROUND(AG94,2)</f>
        <v>0</v>
      </c>
      <c r="AL26" s="170"/>
      <c r="AM26" s="170"/>
      <c r="AN26" s="170"/>
      <c r="AO26" s="170"/>
      <c r="AR26" s="28"/>
      <c r="BE26" s="161"/>
    </row>
    <row r="27" spans="2:71" s="1" customFormat="1" ht="6.9" customHeight="1">
      <c r="B27" s="28"/>
      <c r="AR27" s="28"/>
      <c r="BE27" s="161"/>
    </row>
    <row r="28" spans="2:71" s="1" customFormat="1" ht="13.2">
      <c r="B28" s="28"/>
      <c r="L28" s="171" t="s">
        <v>34</v>
      </c>
      <c r="M28" s="171"/>
      <c r="N28" s="171"/>
      <c r="O28" s="171"/>
      <c r="P28" s="171"/>
      <c r="W28" s="171" t="s">
        <v>35</v>
      </c>
      <c r="X28" s="171"/>
      <c r="Y28" s="171"/>
      <c r="Z28" s="171"/>
      <c r="AA28" s="171"/>
      <c r="AB28" s="171"/>
      <c r="AC28" s="171"/>
      <c r="AD28" s="171"/>
      <c r="AE28" s="171"/>
      <c r="AK28" s="171" t="s">
        <v>36</v>
      </c>
      <c r="AL28" s="171"/>
      <c r="AM28" s="171"/>
      <c r="AN28" s="171"/>
      <c r="AO28" s="171"/>
      <c r="AR28" s="28"/>
      <c r="BE28" s="161"/>
    </row>
    <row r="29" spans="2:71" s="2" customFormat="1" ht="14.4" customHeight="1">
      <c r="B29" s="32"/>
      <c r="D29" s="23" t="s">
        <v>37</v>
      </c>
      <c r="F29" s="23" t="s">
        <v>38</v>
      </c>
      <c r="L29" s="174">
        <v>0.21</v>
      </c>
      <c r="M29" s="173"/>
      <c r="N29" s="173"/>
      <c r="O29" s="173"/>
      <c r="P29" s="173"/>
      <c r="W29" s="172">
        <f>ROUND(AZ94, 2)</f>
        <v>0</v>
      </c>
      <c r="X29" s="173"/>
      <c r="Y29" s="173"/>
      <c r="Z29" s="173"/>
      <c r="AA29" s="173"/>
      <c r="AB29" s="173"/>
      <c r="AC29" s="173"/>
      <c r="AD29" s="173"/>
      <c r="AE29" s="173"/>
      <c r="AK29" s="172">
        <f>ROUND(AV94, 2)</f>
        <v>0</v>
      </c>
      <c r="AL29" s="173"/>
      <c r="AM29" s="173"/>
      <c r="AN29" s="173"/>
      <c r="AO29" s="173"/>
      <c r="AR29" s="32"/>
      <c r="BE29" s="162"/>
    </row>
    <row r="30" spans="2:71" s="2" customFormat="1" ht="14.4" customHeight="1">
      <c r="B30" s="32"/>
      <c r="F30" s="23" t="s">
        <v>39</v>
      </c>
      <c r="L30" s="174">
        <v>0.15</v>
      </c>
      <c r="M30" s="173"/>
      <c r="N30" s="173"/>
      <c r="O30" s="173"/>
      <c r="P30" s="173"/>
      <c r="W30" s="172">
        <f>ROUND(BA94, 2)</f>
        <v>0</v>
      </c>
      <c r="X30" s="173"/>
      <c r="Y30" s="173"/>
      <c r="Z30" s="173"/>
      <c r="AA30" s="173"/>
      <c r="AB30" s="173"/>
      <c r="AC30" s="173"/>
      <c r="AD30" s="173"/>
      <c r="AE30" s="173"/>
      <c r="AK30" s="172">
        <f>ROUND(AW94, 2)</f>
        <v>0</v>
      </c>
      <c r="AL30" s="173"/>
      <c r="AM30" s="173"/>
      <c r="AN30" s="173"/>
      <c r="AO30" s="173"/>
      <c r="AR30" s="32"/>
      <c r="BE30" s="162"/>
    </row>
    <row r="31" spans="2:71" s="2" customFormat="1" ht="14.4" hidden="1" customHeight="1">
      <c r="B31" s="32"/>
      <c r="F31" s="23" t="s">
        <v>40</v>
      </c>
      <c r="L31" s="174">
        <v>0.21</v>
      </c>
      <c r="M31" s="173"/>
      <c r="N31" s="173"/>
      <c r="O31" s="173"/>
      <c r="P31" s="173"/>
      <c r="W31" s="172">
        <f>ROUND(BB94, 2)</f>
        <v>0</v>
      </c>
      <c r="X31" s="173"/>
      <c r="Y31" s="173"/>
      <c r="Z31" s="173"/>
      <c r="AA31" s="173"/>
      <c r="AB31" s="173"/>
      <c r="AC31" s="173"/>
      <c r="AD31" s="173"/>
      <c r="AE31" s="173"/>
      <c r="AK31" s="172">
        <v>0</v>
      </c>
      <c r="AL31" s="173"/>
      <c r="AM31" s="173"/>
      <c r="AN31" s="173"/>
      <c r="AO31" s="173"/>
      <c r="AR31" s="32"/>
      <c r="BE31" s="162"/>
    </row>
    <row r="32" spans="2:71" s="2" customFormat="1" ht="14.4" hidden="1" customHeight="1">
      <c r="B32" s="32"/>
      <c r="F32" s="23" t="s">
        <v>41</v>
      </c>
      <c r="L32" s="174">
        <v>0.15</v>
      </c>
      <c r="M32" s="173"/>
      <c r="N32" s="173"/>
      <c r="O32" s="173"/>
      <c r="P32" s="173"/>
      <c r="W32" s="172">
        <f>ROUND(BC94, 2)</f>
        <v>0</v>
      </c>
      <c r="X32" s="173"/>
      <c r="Y32" s="173"/>
      <c r="Z32" s="173"/>
      <c r="AA32" s="173"/>
      <c r="AB32" s="173"/>
      <c r="AC32" s="173"/>
      <c r="AD32" s="173"/>
      <c r="AE32" s="173"/>
      <c r="AK32" s="172">
        <v>0</v>
      </c>
      <c r="AL32" s="173"/>
      <c r="AM32" s="173"/>
      <c r="AN32" s="173"/>
      <c r="AO32" s="173"/>
      <c r="AR32" s="32"/>
      <c r="BE32" s="162"/>
    </row>
    <row r="33" spans="2:57" s="2" customFormat="1" ht="14.4" hidden="1" customHeight="1">
      <c r="B33" s="32"/>
      <c r="F33" s="23" t="s">
        <v>42</v>
      </c>
      <c r="L33" s="174">
        <v>0</v>
      </c>
      <c r="M33" s="173"/>
      <c r="N33" s="173"/>
      <c r="O33" s="173"/>
      <c r="P33" s="173"/>
      <c r="W33" s="172">
        <f>ROUND(BD94, 2)</f>
        <v>0</v>
      </c>
      <c r="X33" s="173"/>
      <c r="Y33" s="173"/>
      <c r="Z33" s="173"/>
      <c r="AA33" s="173"/>
      <c r="AB33" s="173"/>
      <c r="AC33" s="173"/>
      <c r="AD33" s="173"/>
      <c r="AE33" s="173"/>
      <c r="AK33" s="172">
        <v>0</v>
      </c>
      <c r="AL33" s="173"/>
      <c r="AM33" s="173"/>
      <c r="AN33" s="173"/>
      <c r="AO33" s="173"/>
      <c r="AR33" s="32"/>
      <c r="BE33" s="162"/>
    </row>
    <row r="34" spans="2:57" s="1" customFormat="1" ht="6.9" customHeight="1">
      <c r="B34" s="28"/>
      <c r="AR34" s="28"/>
      <c r="BE34" s="161"/>
    </row>
    <row r="35" spans="2:57" s="1" customFormat="1" ht="25.95" customHeight="1">
      <c r="B35" s="28"/>
      <c r="C35" s="33"/>
      <c r="D35" s="34" t="s">
        <v>43</v>
      </c>
      <c r="E35" s="35"/>
      <c r="F35" s="35"/>
      <c r="G35" s="35"/>
      <c r="H35" s="35"/>
      <c r="I35" s="35"/>
      <c r="J35" s="35"/>
      <c r="K35" s="35"/>
      <c r="L35" s="35"/>
      <c r="M35" s="35"/>
      <c r="N35" s="35"/>
      <c r="O35" s="35"/>
      <c r="P35" s="35"/>
      <c r="Q35" s="35"/>
      <c r="R35" s="35"/>
      <c r="S35" s="35"/>
      <c r="T35" s="36" t="s">
        <v>44</v>
      </c>
      <c r="U35" s="35"/>
      <c r="V35" s="35"/>
      <c r="W35" s="35"/>
      <c r="X35" s="175" t="s">
        <v>45</v>
      </c>
      <c r="Y35" s="176"/>
      <c r="Z35" s="176"/>
      <c r="AA35" s="176"/>
      <c r="AB35" s="176"/>
      <c r="AC35" s="35"/>
      <c r="AD35" s="35"/>
      <c r="AE35" s="35"/>
      <c r="AF35" s="35"/>
      <c r="AG35" s="35"/>
      <c r="AH35" s="35"/>
      <c r="AI35" s="35"/>
      <c r="AJ35" s="35"/>
      <c r="AK35" s="177">
        <f>SUM(AK26:AK33)</f>
        <v>0</v>
      </c>
      <c r="AL35" s="176"/>
      <c r="AM35" s="176"/>
      <c r="AN35" s="176"/>
      <c r="AO35" s="178"/>
      <c r="AP35" s="33"/>
      <c r="AQ35" s="33"/>
      <c r="AR35" s="28"/>
    </row>
    <row r="36" spans="2:57" s="1" customFormat="1" ht="6.9" customHeight="1">
      <c r="B36" s="28"/>
      <c r="AR36" s="28"/>
    </row>
    <row r="37" spans="2:57" s="1" customFormat="1" ht="14.4" customHeight="1">
      <c r="B37" s="28"/>
      <c r="AR37" s="28"/>
    </row>
    <row r="38" spans="2:57" ht="14.4" customHeight="1">
      <c r="B38" s="16"/>
      <c r="AR38" s="16"/>
    </row>
    <row r="39" spans="2:57" ht="14.4" customHeight="1">
      <c r="B39" s="16"/>
      <c r="AR39" s="16"/>
    </row>
    <row r="40" spans="2:57" ht="14.4" customHeight="1">
      <c r="B40" s="16"/>
      <c r="AR40" s="16"/>
    </row>
    <row r="41" spans="2:57" ht="14.4" customHeight="1">
      <c r="B41" s="16"/>
      <c r="AR41" s="16"/>
    </row>
    <row r="42" spans="2:57" ht="14.4" customHeight="1">
      <c r="B42" s="16"/>
      <c r="AR42" s="16"/>
    </row>
    <row r="43" spans="2:57" ht="14.4" customHeight="1">
      <c r="B43" s="16"/>
      <c r="AR43" s="16"/>
    </row>
    <row r="44" spans="2:57" ht="14.4" customHeight="1">
      <c r="B44" s="16"/>
      <c r="AR44" s="16"/>
    </row>
    <row r="45" spans="2:57" ht="14.4" customHeight="1">
      <c r="B45" s="16"/>
      <c r="AR45" s="16"/>
    </row>
    <row r="46" spans="2:57" ht="14.4" customHeight="1">
      <c r="B46" s="16"/>
      <c r="AR46" s="16"/>
    </row>
    <row r="47" spans="2:57" ht="14.4" customHeight="1">
      <c r="B47" s="16"/>
      <c r="AR47" s="16"/>
    </row>
    <row r="48" spans="2:57" ht="14.4" customHeight="1">
      <c r="B48" s="16"/>
      <c r="AR48" s="16"/>
    </row>
    <row r="49" spans="2:44" s="1" customFormat="1" ht="14.4" customHeight="1">
      <c r="B49" s="28"/>
      <c r="D49" s="37" t="s">
        <v>46</v>
      </c>
      <c r="E49" s="38"/>
      <c r="F49" s="38"/>
      <c r="G49" s="38"/>
      <c r="H49" s="38"/>
      <c r="I49" s="38"/>
      <c r="J49" s="38"/>
      <c r="K49" s="38"/>
      <c r="L49" s="38"/>
      <c r="M49" s="38"/>
      <c r="N49" s="38"/>
      <c r="O49" s="38"/>
      <c r="P49" s="38"/>
      <c r="Q49" s="38"/>
      <c r="R49" s="38"/>
      <c r="S49" s="38"/>
      <c r="T49" s="38"/>
      <c r="U49" s="38"/>
      <c r="V49" s="38"/>
      <c r="W49" s="38"/>
      <c r="X49" s="38"/>
      <c r="Y49" s="38"/>
      <c r="Z49" s="38"/>
      <c r="AA49" s="38"/>
      <c r="AB49" s="38"/>
      <c r="AC49" s="38"/>
      <c r="AD49" s="38"/>
      <c r="AE49" s="38"/>
      <c r="AF49" s="38"/>
      <c r="AG49" s="38"/>
      <c r="AH49" s="37" t="s">
        <v>47</v>
      </c>
      <c r="AI49" s="38"/>
      <c r="AJ49" s="38"/>
      <c r="AK49" s="38"/>
      <c r="AL49" s="38"/>
      <c r="AM49" s="38"/>
      <c r="AN49" s="38"/>
      <c r="AO49" s="38"/>
      <c r="AR49" s="28"/>
    </row>
    <row r="50" spans="2:44" ht="10.199999999999999">
      <c r="B50" s="16"/>
      <c r="AR50" s="16"/>
    </row>
    <row r="51" spans="2:44" ht="10.199999999999999">
      <c r="B51" s="16"/>
      <c r="AR51" s="16"/>
    </row>
    <row r="52" spans="2:44" ht="10.199999999999999">
      <c r="B52" s="16"/>
      <c r="AR52" s="16"/>
    </row>
    <row r="53" spans="2:44" ht="10.199999999999999">
      <c r="B53" s="16"/>
      <c r="AR53" s="16"/>
    </row>
    <row r="54" spans="2:44" ht="10.199999999999999">
      <c r="B54" s="16"/>
      <c r="AR54" s="16"/>
    </row>
    <row r="55" spans="2:44" ht="10.199999999999999">
      <c r="B55" s="16"/>
      <c r="AR55" s="16"/>
    </row>
    <row r="56" spans="2:44" ht="10.199999999999999">
      <c r="B56" s="16"/>
      <c r="AR56" s="16"/>
    </row>
    <row r="57" spans="2:44" ht="10.199999999999999">
      <c r="B57" s="16"/>
      <c r="AR57" s="16"/>
    </row>
    <row r="58" spans="2:44" ht="10.199999999999999">
      <c r="B58" s="16"/>
      <c r="AR58" s="16"/>
    </row>
    <row r="59" spans="2:44" ht="10.199999999999999">
      <c r="B59" s="16"/>
      <c r="AR59" s="16"/>
    </row>
    <row r="60" spans="2:44" s="1" customFormat="1" ht="13.2">
      <c r="B60" s="28"/>
      <c r="D60" s="39" t="s">
        <v>48</v>
      </c>
      <c r="E60" s="30"/>
      <c r="F60" s="30"/>
      <c r="G60" s="30"/>
      <c r="H60" s="30"/>
      <c r="I60" s="30"/>
      <c r="J60" s="30"/>
      <c r="K60" s="30"/>
      <c r="L60" s="30"/>
      <c r="M60" s="30"/>
      <c r="N60" s="30"/>
      <c r="O60" s="30"/>
      <c r="P60" s="30"/>
      <c r="Q60" s="30"/>
      <c r="R60" s="30"/>
      <c r="S60" s="30"/>
      <c r="T60" s="30"/>
      <c r="U60" s="30"/>
      <c r="V60" s="39" t="s">
        <v>49</v>
      </c>
      <c r="W60" s="30"/>
      <c r="X60" s="30"/>
      <c r="Y60" s="30"/>
      <c r="Z60" s="30"/>
      <c r="AA60" s="30"/>
      <c r="AB60" s="30"/>
      <c r="AC60" s="30"/>
      <c r="AD60" s="30"/>
      <c r="AE60" s="30"/>
      <c r="AF60" s="30"/>
      <c r="AG60" s="30"/>
      <c r="AH60" s="39" t="s">
        <v>48</v>
      </c>
      <c r="AI60" s="30"/>
      <c r="AJ60" s="30"/>
      <c r="AK60" s="30"/>
      <c r="AL60" s="30"/>
      <c r="AM60" s="39" t="s">
        <v>49</v>
      </c>
      <c r="AN60" s="30"/>
      <c r="AO60" s="30"/>
      <c r="AR60" s="28"/>
    </row>
    <row r="61" spans="2:44" ht="10.199999999999999">
      <c r="B61" s="16"/>
      <c r="AR61" s="16"/>
    </row>
    <row r="62" spans="2:44" ht="10.199999999999999">
      <c r="B62" s="16"/>
      <c r="AR62" s="16"/>
    </row>
    <row r="63" spans="2:44" ht="10.199999999999999">
      <c r="B63" s="16"/>
      <c r="AR63" s="16"/>
    </row>
    <row r="64" spans="2:44" s="1" customFormat="1" ht="13.2">
      <c r="B64" s="28"/>
      <c r="D64" s="37" t="s">
        <v>50</v>
      </c>
      <c r="E64" s="38"/>
      <c r="F64" s="38"/>
      <c r="G64" s="38"/>
      <c r="H64" s="38"/>
      <c r="I64" s="38"/>
      <c r="J64" s="38"/>
      <c r="K64" s="38"/>
      <c r="L64" s="38"/>
      <c r="M64" s="38"/>
      <c r="N64" s="38"/>
      <c r="O64" s="38"/>
      <c r="P64" s="38"/>
      <c r="Q64" s="38"/>
      <c r="R64" s="38"/>
      <c r="S64" s="38"/>
      <c r="T64" s="38"/>
      <c r="U64" s="38"/>
      <c r="V64" s="38"/>
      <c r="W64" s="38"/>
      <c r="X64" s="38"/>
      <c r="Y64" s="38"/>
      <c r="Z64" s="38"/>
      <c r="AA64" s="38"/>
      <c r="AB64" s="38"/>
      <c r="AC64" s="38"/>
      <c r="AD64" s="38"/>
      <c r="AE64" s="38"/>
      <c r="AF64" s="38"/>
      <c r="AG64" s="38"/>
      <c r="AH64" s="37" t="s">
        <v>51</v>
      </c>
      <c r="AI64" s="38"/>
      <c r="AJ64" s="38"/>
      <c r="AK64" s="38"/>
      <c r="AL64" s="38"/>
      <c r="AM64" s="38"/>
      <c r="AN64" s="38"/>
      <c r="AO64" s="38"/>
      <c r="AR64" s="28"/>
    </row>
    <row r="65" spans="2:44" ht="10.199999999999999">
      <c r="B65" s="16"/>
      <c r="AR65" s="16"/>
    </row>
    <row r="66" spans="2:44" ht="10.199999999999999">
      <c r="B66" s="16"/>
      <c r="AR66" s="16"/>
    </row>
    <row r="67" spans="2:44" ht="10.199999999999999">
      <c r="B67" s="16"/>
      <c r="AR67" s="16"/>
    </row>
    <row r="68" spans="2:44" ht="10.199999999999999">
      <c r="B68" s="16"/>
      <c r="AR68" s="16"/>
    </row>
    <row r="69" spans="2:44" ht="10.199999999999999">
      <c r="B69" s="16"/>
      <c r="AR69" s="16"/>
    </row>
    <row r="70" spans="2:44" ht="10.199999999999999">
      <c r="B70" s="16"/>
      <c r="AR70" s="16"/>
    </row>
    <row r="71" spans="2:44" ht="10.199999999999999">
      <c r="B71" s="16"/>
      <c r="AR71" s="16"/>
    </row>
    <row r="72" spans="2:44" ht="10.199999999999999">
      <c r="B72" s="16"/>
      <c r="AR72" s="16"/>
    </row>
    <row r="73" spans="2:44" ht="10.199999999999999">
      <c r="B73" s="16"/>
      <c r="AR73" s="16"/>
    </row>
    <row r="74" spans="2:44" ht="10.199999999999999">
      <c r="B74" s="16"/>
      <c r="AR74" s="16"/>
    </row>
    <row r="75" spans="2:44" s="1" customFormat="1" ht="13.2">
      <c r="B75" s="28"/>
      <c r="D75" s="39" t="s">
        <v>48</v>
      </c>
      <c r="E75" s="30"/>
      <c r="F75" s="30"/>
      <c r="G75" s="30"/>
      <c r="H75" s="30"/>
      <c r="I75" s="30"/>
      <c r="J75" s="30"/>
      <c r="K75" s="30"/>
      <c r="L75" s="30"/>
      <c r="M75" s="30"/>
      <c r="N75" s="30"/>
      <c r="O75" s="30"/>
      <c r="P75" s="30"/>
      <c r="Q75" s="30"/>
      <c r="R75" s="30"/>
      <c r="S75" s="30"/>
      <c r="T75" s="30"/>
      <c r="U75" s="30"/>
      <c r="V75" s="39" t="s">
        <v>49</v>
      </c>
      <c r="W75" s="30"/>
      <c r="X75" s="30"/>
      <c r="Y75" s="30"/>
      <c r="Z75" s="30"/>
      <c r="AA75" s="30"/>
      <c r="AB75" s="30"/>
      <c r="AC75" s="30"/>
      <c r="AD75" s="30"/>
      <c r="AE75" s="30"/>
      <c r="AF75" s="30"/>
      <c r="AG75" s="30"/>
      <c r="AH75" s="39" t="s">
        <v>48</v>
      </c>
      <c r="AI75" s="30"/>
      <c r="AJ75" s="30"/>
      <c r="AK75" s="30"/>
      <c r="AL75" s="30"/>
      <c r="AM75" s="39" t="s">
        <v>49</v>
      </c>
      <c r="AN75" s="30"/>
      <c r="AO75" s="30"/>
      <c r="AR75" s="28"/>
    </row>
    <row r="76" spans="2:44" s="1" customFormat="1" ht="10.199999999999999">
      <c r="B76" s="28"/>
      <c r="AR76" s="28"/>
    </row>
    <row r="77" spans="2:44" s="1" customFormat="1" ht="6.9" customHeight="1">
      <c r="B77" s="40"/>
      <c r="C77" s="41"/>
      <c r="D77" s="41"/>
      <c r="E77" s="41"/>
      <c r="F77" s="41"/>
      <c r="G77" s="41"/>
      <c r="H77" s="41"/>
      <c r="I77" s="41"/>
      <c r="J77" s="41"/>
      <c r="K77" s="41"/>
      <c r="L77" s="41"/>
      <c r="M77" s="41"/>
      <c r="N77" s="41"/>
      <c r="O77" s="41"/>
      <c r="P77" s="41"/>
      <c r="Q77" s="41"/>
      <c r="R77" s="41"/>
      <c r="S77" s="41"/>
      <c r="T77" s="41"/>
      <c r="U77" s="41"/>
      <c r="V77" s="41"/>
      <c r="W77" s="41"/>
      <c r="X77" s="41"/>
      <c r="Y77" s="41"/>
      <c r="Z77" s="41"/>
      <c r="AA77" s="41"/>
      <c r="AB77" s="41"/>
      <c r="AC77" s="41"/>
      <c r="AD77" s="41"/>
      <c r="AE77" s="41"/>
      <c r="AF77" s="41"/>
      <c r="AG77" s="41"/>
      <c r="AH77" s="41"/>
      <c r="AI77" s="41"/>
      <c r="AJ77" s="41"/>
      <c r="AK77" s="41"/>
      <c r="AL77" s="41"/>
      <c r="AM77" s="41"/>
      <c r="AN77" s="41"/>
      <c r="AO77" s="41"/>
      <c r="AP77" s="41"/>
      <c r="AQ77" s="41"/>
      <c r="AR77" s="28"/>
    </row>
    <row r="81" spans="1:91" s="1" customFormat="1" ht="6.9" customHeight="1">
      <c r="B81" s="42"/>
      <c r="C81" s="43"/>
      <c r="D81" s="43"/>
      <c r="E81" s="43"/>
      <c r="F81" s="43"/>
      <c r="G81" s="43"/>
      <c r="H81" s="43"/>
      <c r="I81" s="43"/>
      <c r="J81" s="43"/>
      <c r="K81" s="43"/>
      <c r="L81" s="43"/>
      <c r="M81" s="43"/>
      <c r="N81" s="43"/>
      <c r="O81" s="43"/>
      <c r="P81" s="43"/>
      <c r="Q81" s="43"/>
      <c r="R81" s="43"/>
      <c r="S81" s="43"/>
      <c r="T81" s="43"/>
      <c r="U81" s="43"/>
      <c r="V81" s="43"/>
      <c r="W81" s="43"/>
      <c r="X81" s="43"/>
      <c r="Y81" s="43"/>
      <c r="Z81" s="43"/>
      <c r="AA81" s="43"/>
      <c r="AB81" s="43"/>
      <c r="AC81" s="43"/>
      <c r="AD81" s="43"/>
      <c r="AE81" s="43"/>
      <c r="AF81" s="43"/>
      <c r="AG81" s="43"/>
      <c r="AH81" s="43"/>
      <c r="AI81" s="43"/>
      <c r="AJ81" s="43"/>
      <c r="AK81" s="43"/>
      <c r="AL81" s="43"/>
      <c r="AM81" s="43"/>
      <c r="AN81" s="43"/>
      <c r="AO81" s="43"/>
      <c r="AP81" s="43"/>
      <c r="AQ81" s="43"/>
      <c r="AR81" s="28"/>
    </row>
    <row r="82" spans="1:91" s="1" customFormat="1" ht="24.9" customHeight="1">
      <c r="B82" s="28"/>
      <c r="C82" s="17" t="s">
        <v>52</v>
      </c>
      <c r="AR82" s="28"/>
    </row>
    <row r="83" spans="1:91" s="1" customFormat="1" ht="6.9" customHeight="1">
      <c r="B83" s="28"/>
      <c r="AR83" s="28"/>
    </row>
    <row r="84" spans="1:91" s="3" customFormat="1" ht="12" customHeight="1">
      <c r="B84" s="44"/>
      <c r="C84" s="23" t="s">
        <v>13</v>
      </c>
      <c r="L84" s="3" t="str">
        <f>K5</f>
        <v>Bazen_Liberec_R08</v>
      </c>
      <c r="AR84" s="44"/>
    </row>
    <row r="85" spans="1:91" s="4" customFormat="1" ht="36.9" customHeight="1">
      <c r="B85" s="45"/>
      <c r="C85" s="46" t="s">
        <v>16</v>
      </c>
      <c r="L85" s="179" t="str">
        <f>K6</f>
        <v>REKONSTRUKCE A STAVEBNÍ ÚPRAVY MĚSTSKÉHO PLAVECKÉHO BAZÉNU V LIBERCI</v>
      </c>
      <c r="M85" s="180"/>
      <c r="N85" s="180"/>
      <c r="O85" s="180"/>
      <c r="P85" s="180"/>
      <c r="Q85" s="180"/>
      <c r="R85" s="180"/>
      <c r="S85" s="180"/>
      <c r="T85" s="180"/>
      <c r="U85" s="180"/>
      <c r="V85" s="180"/>
      <c r="W85" s="180"/>
      <c r="X85" s="180"/>
      <c r="Y85" s="180"/>
      <c r="Z85" s="180"/>
      <c r="AA85" s="180"/>
      <c r="AB85" s="180"/>
      <c r="AC85" s="180"/>
      <c r="AD85" s="180"/>
      <c r="AE85" s="180"/>
      <c r="AF85" s="180"/>
      <c r="AG85" s="180"/>
      <c r="AH85" s="180"/>
      <c r="AI85" s="180"/>
      <c r="AJ85" s="180"/>
      <c r="AR85" s="45"/>
    </row>
    <row r="86" spans="1:91" s="1" customFormat="1" ht="6.9" customHeight="1">
      <c r="B86" s="28"/>
      <c r="AR86" s="28"/>
    </row>
    <row r="87" spans="1:91" s="1" customFormat="1" ht="12" customHeight="1">
      <c r="B87" s="28"/>
      <c r="C87" s="23" t="s">
        <v>20</v>
      </c>
      <c r="L87" s="47" t="str">
        <f>IF(K8="","",K8)</f>
        <v xml:space="preserve"> </v>
      </c>
      <c r="AI87" s="23" t="s">
        <v>22</v>
      </c>
      <c r="AM87" s="181" t="str">
        <f>IF(AN8= "","",AN8)</f>
        <v>16. 10. 2023</v>
      </c>
      <c r="AN87" s="181"/>
      <c r="AR87" s="28"/>
    </row>
    <row r="88" spans="1:91" s="1" customFormat="1" ht="6.9" customHeight="1">
      <c r="B88" s="28"/>
      <c r="AR88" s="28"/>
    </row>
    <row r="89" spans="1:91" s="1" customFormat="1" ht="15.15" customHeight="1">
      <c r="B89" s="28"/>
      <c r="C89" s="23" t="s">
        <v>24</v>
      </c>
      <c r="L89" s="3" t="str">
        <f>IF(E11= "","",E11)</f>
        <v xml:space="preserve"> </v>
      </c>
      <c r="AI89" s="23" t="s">
        <v>29</v>
      </c>
      <c r="AM89" s="182" t="str">
        <f>IF(E17="","",E17)</f>
        <v xml:space="preserve"> </v>
      </c>
      <c r="AN89" s="183"/>
      <c r="AO89" s="183"/>
      <c r="AP89" s="183"/>
      <c r="AR89" s="28"/>
      <c r="AS89" s="184" t="s">
        <v>53</v>
      </c>
      <c r="AT89" s="185"/>
      <c r="AU89" s="49"/>
      <c r="AV89" s="49"/>
      <c r="AW89" s="49"/>
      <c r="AX89" s="49"/>
      <c r="AY89" s="49"/>
      <c r="AZ89" s="49"/>
      <c r="BA89" s="49"/>
      <c r="BB89" s="49"/>
      <c r="BC89" s="49"/>
      <c r="BD89" s="50"/>
    </row>
    <row r="90" spans="1:91" s="1" customFormat="1" ht="15.15" customHeight="1">
      <c r="B90" s="28"/>
      <c r="C90" s="23" t="s">
        <v>27</v>
      </c>
      <c r="L90" s="3" t="str">
        <f>IF(E14= "Vyplň údaj","",E14)</f>
        <v/>
      </c>
      <c r="AI90" s="23" t="s">
        <v>31</v>
      </c>
      <c r="AM90" s="182" t="str">
        <f>IF(E20="","",E20)</f>
        <v xml:space="preserve"> </v>
      </c>
      <c r="AN90" s="183"/>
      <c r="AO90" s="183"/>
      <c r="AP90" s="183"/>
      <c r="AR90" s="28"/>
      <c r="AS90" s="186"/>
      <c r="AT90" s="187"/>
      <c r="BD90" s="52"/>
    </row>
    <row r="91" spans="1:91" s="1" customFormat="1" ht="10.8" customHeight="1">
      <c r="B91" s="28"/>
      <c r="AR91" s="28"/>
      <c r="AS91" s="186"/>
      <c r="AT91" s="187"/>
      <c r="BD91" s="52"/>
    </row>
    <row r="92" spans="1:91" s="1" customFormat="1" ht="29.25" customHeight="1">
      <c r="B92" s="28"/>
      <c r="C92" s="188" t="s">
        <v>54</v>
      </c>
      <c r="D92" s="189"/>
      <c r="E92" s="189"/>
      <c r="F92" s="189"/>
      <c r="G92" s="189"/>
      <c r="H92" s="53"/>
      <c r="I92" s="190" t="s">
        <v>55</v>
      </c>
      <c r="J92" s="189"/>
      <c r="K92" s="189"/>
      <c r="L92" s="189"/>
      <c r="M92" s="189"/>
      <c r="N92" s="189"/>
      <c r="O92" s="189"/>
      <c r="P92" s="189"/>
      <c r="Q92" s="189"/>
      <c r="R92" s="189"/>
      <c r="S92" s="189"/>
      <c r="T92" s="189"/>
      <c r="U92" s="189"/>
      <c r="V92" s="189"/>
      <c r="W92" s="189"/>
      <c r="X92" s="189"/>
      <c r="Y92" s="189"/>
      <c r="Z92" s="189"/>
      <c r="AA92" s="189"/>
      <c r="AB92" s="189"/>
      <c r="AC92" s="189"/>
      <c r="AD92" s="189"/>
      <c r="AE92" s="189"/>
      <c r="AF92" s="189"/>
      <c r="AG92" s="191" t="s">
        <v>56</v>
      </c>
      <c r="AH92" s="189"/>
      <c r="AI92" s="189"/>
      <c r="AJ92" s="189"/>
      <c r="AK92" s="189"/>
      <c r="AL92" s="189"/>
      <c r="AM92" s="189"/>
      <c r="AN92" s="190" t="s">
        <v>57</v>
      </c>
      <c r="AO92" s="189"/>
      <c r="AP92" s="192"/>
      <c r="AQ92" s="54" t="s">
        <v>58</v>
      </c>
      <c r="AR92" s="28"/>
      <c r="AS92" s="55" t="s">
        <v>59</v>
      </c>
      <c r="AT92" s="56" t="s">
        <v>60</v>
      </c>
      <c r="AU92" s="56" t="s">
        <v>61</v>
      </c>
      <c r="AV92" s="56" t="s">
        <v>62</v>
      </c>
      <c r="AW92" s="56" t="s">
        <v>63</v>
      </c>
      <c r="AX92" s="56" t="s">
        <v>64</v>
      </c>
      <c r="AY92" s="56" t="s">
        <v>65</v>
      </c>
      <c r="AZ92" s="56" t="s">
        <v>66</v>
      </c>
      <c r="BA92" s="56" t="s">
        <v>67</v>
      </c>
      <c r="BB92" s="56" t="s">
        <v>68</v>
      </c>
      <c r="BC92" s="56" t="s">
        <v>69</v>
      </c>
      <c r="BD92" s="57" t="s">
        <v>70</v>
      </c>
    </row>
    <row r="93" spans="1:91" s="1" customFormat="1" ht="10.8" customHeight="1">
      <c r="B93" s="28"/>
      <c r="AR93" s="28"/>
      <c r="AS93" s="58"/>
      <c r="AT93" s="49"/>
      <c r="AU93" s="49"/>
      <c r="AV93" s="49"/>
      <c r="AW93" s="49"/>
      <c r="AX93" s="49"/>
      <c r="AY93" s="49"/>
      <c r="AZ93" s="49"/>
      <c r="BA93" s="49"/>
      <c r="BB93" s="49"/>
      <c r="BC93" s="49"/>
      <c r="BD93" s="50"/>
    </row>
    <row r="94" spans="1:91" s="5" customFormat="1" ht="32.4" customHeight="1">
      <c r="B94" s="59"/>
      <c r="C94" s="60" t="s">
        <v>71</v>
      </c>
      <c r="D94" s="61"/>
      <c r="E94" s="61"/>
      <c r="F94" s="61"/>
      <c r="G94" s="61"/>
      <c r="H94" s="61"/>
      <c r="I94" s="61"/>
      <c r="J94" s="61"/>
      <c r="K94" s="61"/>
      <c r="L94" s="61"/>
      <c r="M94" s="61"/>
      <c r="N94" s="61"/>
      <c r="O94" s="61"/>
      <c r="P94" s="61"/>
      <c r="Q94" s="61"/>
      <c r="R94" s="61"/>
      <c r="S94" s="61"/>
      <c r="T94" s="61"/>
      <c r="U94" s="61"/>
      <c r="V94" s="61"/>
      <c r="W94" s="61"/>
      <c r="X94" s="61"/>
      <c r="Y94" s="61"/>
      <c r="Z94" s="61"/>
      <c r="AA94" s="61"/>
      <c r="AB94" s="61"/>
      <c r="AC94" s="61"/>
      <c r="AD94" s="61"/>
      <c r="AE94" s="61"/>
      <c r="AF94" s="61"/>
      <c r="AG94" s="196">
        <f>ROUND(AG95,2)</f>
        <v>0</v>
      </c>
      <c r="AH94" s="196"/>
      <c r="AI94" s="196"/>
      <c r="AJ94" s="196"/>
      <c r="AK94" s="196"/>
      <c r="AL94" s="196"/>
      <c r="AM94" s="196"/>
      <c r="AN94" s="197">
        <f>SUM(AG94,AT94)</f>
        <v>0</v>
      </c>
      <c r="AO94" s="197"/>
      <c r="AP94" s="197"/>
      <c r="AQ94" s="63" t="s">
        <v>1</v>
      </c>
      <c r="AR94" s="59"/>
      <c r="AS94" s="64">
        <f>ROUND(AS95,2)</f>
        <v>0</v>
      </c>
      <c r="AT94" s="65">
        <f>ROUND(SUM(AV94:AW94),2)</f>
        <v>0</v>
      </c>
      <c r="AU94" s="66">
        <f>ROUND(AU95,5)</f>
        <v>0</v>
      </c>
      <c r="AV94" s="65">
        <f>ROUND(AZ94*L29,2)</f>
        <v>0</v>
      </c>
      <c r="AW94" s="65">
        <f>ROUND(BA94*L30,2)</f>
        <v>0</v>
      </c>
      <c r="AX94" s="65">
        <f>ROUND(BB94*L29,2)</f>
        <v>0</v>
      </c>
      <c r="AY94" s="65">
        <f>ROUND(BC94*L30,2)</f>
        <v>0</v>
      </c>
      <c r="AZ94" s="65">
        <f>ROUND(AZ95,2)</f>
        <v>0</v>
      </c>
      <c r="BA94" s="65">
        <f>ROUND(BA95,2)</f>
        <v>0</v>
      </c>
      <c r="BB94" s="65">
        <f>ROUND(BB95,2)</f>
        <v>0</v>
      </c>
      <c r="BC94" s="65">
        <f>ROUND(BC95,2)</f>
        <v>0</v>
      </c>
      <c r="BD94" s="67">
        <f>ROUND(BD95,2)</f>
        <v>0</v>
      </c>
      <c r="BS94" s="68" t="s">
        <v>72</v>
      </c>
      <c r="BT94" s="68" t="s">
        <v>73</v>
      </c>
      <c r="BU94" s="69" t="s">
        <v>74</v>
      </c>
      <c r="BV94" s="68" t="s">
        <v>75</v>
      </c>
      <c r="BW94" s="68" t="s">
        <v>5</v>
      </c>
      <c r="BX94" s="68" t="s">
        <v>76</v>
      </c>
      <c r="CL94" s="68" t="s">
        <v>1</v>
      </c>
    </row>
    <row r="95" spans="1:91" s="6" customFormat="1" ht="24.75" customHeight="1">
      <c r="A95" s="70" t="s">
        <v>77</v>
      </c>
      <c r="B95" s="71"/>
      <c r="C95" s="72"/>
      <c r="D95" s="195" t="s">
        <v>78</v>
      </c>
      <c r="E95" s="195"/>
      <c r="F95" s="195"/>
      <c r="G95" s="195"/>
      <c r="H95" s="195"/>
      <c r="I95" s="73"/>
      <c r="J95" s="195" t="s">
        <v>79</v>
      </c>
      <c r="K95" s="195"/>
      <c r="L95" s="195"/>
      <c r="M95" s="195"/>
      <c r="N95" s="195"/>
      <c r="O95" s="195"/>
      <c r="P95" s="195"/>
      <c r="Q95" s="195"/>
      <c r="R95" s="195"/>
      <c r="S95" s="195"/>
      <c r="T95" s="195"/>
      <c r="U95" s="195"/>
      <c r="V95" s="195"/>
      <c r="W95" s="195"/>
      <c r="X95" s="195"/>
      <c r="Y95" s="195"/>
      <c r="Z95" s="195"/>
      <c r="AA95" s="195"/>
      <c r="AB95" s="195"/>
      <c r="AC95" s="195"/>
      <c r="AD95" s="195"/>
      <c r="AE95" s="195"/>
      <c r="AF95" s="195"/>
      <c r="AG95" s="193">
        <f>'D.1.4 ZTI - ZDRAVOTNĚ TEC...'!J30</f>
        <v>0</v>
      </c>
      <c r="AH95" s="194"/>
      <c r="AI95" s="194"/>
      <c r="AJ95" s="194"/>
      <c r="AK95" s="194"/>
      <c r="AL95" s="194"/>
      <c r="AM95" s="194"/>
      <c r="AN95" s="193">
        <f>SUM(AG95,AT95)</f>
        <v>0</v>
      </c>
      <c r="AO95" s="194"/>
      <c r="AP95" s="194"/>
      <c r="AQ95" s="74" t="s">
        <v>80</v>
      </c>
      <c r="AR95" s="71"/>
      <c r="AS95" s="75">
        <v>0</v>
      </c>
      <c r="AT95" s="76">
        <f>ROUND(SUM(AV95:AW95),2)</f>
        <v>0</v>
      </c>
      <c r="AU95" s="77">
        <f>'D.1.4 ZTI - ZDRAVOTNĚ TEC...'!P131</f>
        <v>0</v>
      </c>
      <c r="AV95" s="76">
        <f>'D.1.4 ZTI - ZDRAVOTNĚ TEC...'!J33</f>
        <v>0</v>
      </c>
      <c r="AW95" s="76">
        <f>'D.1.4 ZTI - ZDRAVOTNĚ TEC...'!J34</f>
        <v>0</v>
      </c>
      <c r="AX95" s="76">
        <f>'D.1.4 ZTI - ZDRAVOTNĚ TEC...'!J35</f>
        <v>0</v>
      </c>
      <c r="AY95" s="76">
        <f>'D.1.4 ZTI - ZDRAVOTNĚ TEC...'!J36</f>
        <v>0</v>
      </c>
      <c r="AZ95" s="76">
        <f>'D.1.4 ZTI - ZDRAVOTNĚ TEC...'!F33</f>
        <v>0</v>
      </c>
      <c r="BA95" s="76">
        <f>'D.1.4 ZTI - ZDRAVOTNĚ TEC...'!F34</f>
        <v>0</v>
      </c>
      <c r="BB95" s="76">
        <f>'D.1.4 ZTI - ZDRAVOTNĚ TEC...'!F35</f>
        <v>0</v>
      </c>
      <c r="BC95" s="76">
        <f>'D.1.4 ZTI - ZDRAVOTNĚ TEC...'!F36</f>
        <v>0</v>
      </c>
      <c r="BD95" s="78">
        <f>'D.1.4 ZTI - ZDRAVOTNĚ TEC...'!F37</f>
        <v>0</v>
      </c>
      <c r="BT95" s="79" t="s">
        <v>81</v>
      </c>
      <c r="BV95" s="79" t="s">
        <v>75</v>
      </c>
      <c r="BW95" s="79" t="s">
        <v>82</v>
      </c>
      <c r="BX95" s="79" t="s">
        <v>5</v>
      </c>
      <c r="CL95" s="79" t="s">
        <v>1</v>
      </c>
      <c r="CM95" s="79" t="s">
        <v>83</v>
      </c>
    </row>
    <row r="96" spans="1:91" s="1" customFormat="1" ht="30" customHeight="1">
      <c r="B96" s="28"/>
      <c r="AR96" s="28"/>
    </row>
    <row r="97" spans="2:44" s="1" customFormat="1" ht="6.9" customHeight="1">
      <c r="B97" s="40"/>
      <c r="C97" s="41"/>
      <c r="D97" s="41"/>
      <c r="E97" s="41"/>
      <c r="F97" s="41"/>
      <c r="G97" s="41"/>
      <c r="H97" s="41"/>
      <c r="I97" s="41"/>
      <c r="J97" s="41"/>
      <c r="K97" s="41"/>
      <c r="L97" s="41"/>
      <c r="M97" s="41"/>
      <c r="N97" s="41"/>
      <c r="O97" s="41"/>
      <c r="P97" s="41"/>
      <c r="Q97" s="41"/>
      <c r="R97" s="41"/>
      <c r="S97" s="41"/>
      <c r="T97" s="41"/>
      <c r="U97" s="41"/>
      <c r="V97" s="41"/>
      <c r="W97" s="41"/>
      <c r="X97" s="41"/>
      <c r="Y97" s="41"/>
      <c r="Z97" s="41"/>
      <c r="AA97" s="41"/>
      <c r="AB97" s="41"/>
      <c r="AC97" s="41"/>
      <c r="AD97" s="41"/>
      <c r="AE97" s="41"/>
      <c r="AF97" s="41"/>
      <c r="AG97" s="41"/>
      <c r="AH97" s="41"/>
      <c r="AI97" s="41"/>
      <c r="AJ97" s="41"/>
      <c r="AK97" s="41"/>
      <c r="AL97" s="41"/>
      <c r="AM97" s="41"/>
      <c r="AN97" s="41"/>
      <c r="AO97" s="41"/>
      <c r="AP97" s="41"/>
      <c r="AQ97" s="41"/>
      <c r="AR97" s="28"/>
    </row>
  </sheetData>
  <sheetProtection algorithmName="SHA-512" hashValue="FvQ4MAqtQou1UG+8xwgCgchUHfQsO09I2IoxXhWX07PCUtN5STFOPV7fjCjPWjNTJh6MLL2qfZl8nPLGF/A3wQ==" saltValue="WTsRH4tmDx9es4Xsy6iHOmks68ouYR53jqoiNKDWBUpwyo+ZRUVR/BfSPCFjcqd2U/NWG+D6jt2UfWXXycucmQ==" spinCount="100000" sheet="1" objects="1" scenarios="1" formatColumns="0" formatRows="0"/>
  <mergeCells count="42">
    <mergeCell ref="AR2:BE2"/>
    <mergeCell ref="C92:G92"/>
    <mergeCell ref="I92:AF92"/>
    <mergeCell ref="AG92:AM92"/>
    <mergeCell ref="AN92:AP92"/>
    <mergeCell ref="AN95:AP95"/>
    <mergeCell ref="AG95:AM95"/>
    <mergeCell ref="D95:H95"/>
    <mergeCell ref="J95:AF95"/>
    <mergeCell ref="AG94:AM94"/>
    <mergeCell ref="AN94:AP94"/>
    <mergeCell ref="L85:AJ85"/>
    <mergeCell ref="AM87:AN87"/>
    <mergeCell ref="AM89:AP89"/>
    <mergeCell ref="AS89:AT91"/>
    <mergeCell ref="AM90:AP90"/>
    <mergeCell ref="W33:AE33"/>
    <mergeCell ref="AK33:AO33"/>
    <mergeCell ref="L33:P33"/>
    <mergeCell ref="X35:AB35"/>
    <mergeCell ref="AK35:AO35"/>
    <mergeCell ref="AK31:AO31"/>
    <mergeCell ref="L31:P31"/>
    <mergeCell ref="W32:AE32"/>
    <mergeCell ref="AK32:AO32"/>
    <mergeCell ref="L32:P32"/>
    <mergeCell ref="BE5:BE34"/>
    <mergeCell ref="K5:AJ5"/>
    <mergeCell ref="K6:AJ6"/>
    <mergeCell ref="E14:AJ14"/>
    <mergeCell ref="E23:AN23"/>
    <mergeCell ref="AK26:AO26"/>
    <mergeCell ref="L28:P28"/>
    <mergeCell ref="W28:AE28"/>
    <mergeCell ref="AK28:AO28"/>
    <mergeCell ref="W29:AE29"/>
    <mergeCell ref="AK29:AO29"/>
    <mergeCell ref="L29:P29"/>
    <mergeCell ref="W30:AE30"/>
    <mergeCell ref="AK30:AO30"/>
    <mergeCell ref="L30:P30"/>
    <mergeCell ref="W31:AE31"/>
  </mergeCells>
  <hyperlinks>
    <hyperlink ref="A95" location="'D.1.4 ZTI - ZDRAVOTNĚ TEC...'!C2" display="/" xr:uid="{00000000-0004-0000-0000-000000000000}"/>
  </hyperlink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B2:BM468"/>
  <sheetViews>
    <sheetView showGridLines="0" tabSelected="1" topLeftCell="A227" workbookViewId="0">
      <selection activeCell="V239" sqref="V239"/>
    </sheetView>
  </sheetViews>
  <sheetFormatPr defaultRowHeight="14.4"/>
  <cols>
    <col min="1" max="1" width="8.28515625" customWidth="1"/>
    <col min="2" max="2" width="1.140625" customWidth="1"/>
    <col min="3" max="3" width="4.140625" customWidth="1"/>
    <col min="4" max="4" width="4.28515625" customWidth="1"/>
    <col min="5" max="5" width="17.140625" customWidth="1"/>
    <col min="6" max="6" width="100.85546875" customWidth="1"/>
    <col min="7" max="7" width="7.42578125" customWidth="1"/>
    <col min="8" max="8" width="14" customWidth="1"/>
    <col min="9" max="9" width="15.85546875" customWidth="1"/>
    <col min="10" max="10" width="22.28515625" customWidth="1"/>
    <col min="11" max="11" width="22.28515625" hidden="1" customWidth="1"/>
    <col min="12" max="12" width="9.28515625" customWidth="1"/>
    <col min="13" max="13" width="10.85546875" hidden="1" customWidth="1"/>
    <col min="14" max="14" width="9.28515625" hidden="1"/>
    <col min="15" max="20" width="14.140625" hidden="1" customWidth="1"/>
    <col min="21" max="21" width="16.28515625" hidden="1" customWidth="1"/>
    <col min="22" max="22" width="12.28515625" customWidth="1"/>
    <col min="23" max="23" width="16.28515625" customWidth="1"/>
    <col min="24" max="24" width="12.28515625" customWidth="1"/>
    <col min="25" max="25" width="15" customWidth="1"/>
    <col min="26" max="26" width="11" customWidth="1"/>
    <col min="27" max="27" width="15" customWidth="1"/>
    <col min="28" max="28" width="16.28515625" customWidth="1"/>
    <col min="29" max="29" width="11" customWidth="1"/>
    <col min="30" max="30" width="15" customWidth="1"/>
    <col min="31" max="31" width="16.28515625" customWidth="1"/>
    <col min="44" max="65" width="9.28515625" hidden="1"/>
  </cols>
  <sheetData>
    <row r="2" spans="2:46" ht="36.9" customHeight="1">
      <c r="L2" s="164"/>
      <c r="M2" s="164"/>
      <c r="N2" s="164"/>
      <c r="O2" s="164"/>
      <c r="P2" s="164"/>
      <c r="Q2" s="164"/>
      <c r="R2" s="164"/>
      <c r="S2" s="164"/>
      <c r="T2" s="164"/>
      <c r="U2" s="164"/>
      <c r="V2" s="164"/>
      <c r="AT2" s="13" t="s">
        <v>82</v>
      </c>
    </row>
    <row r="3" spans="2:46" ht="6.9" customHeight="1">
      <c r="B3" s="14"/>
      <c r="C3" s="15"/>
      <c r="D3" s="15"/>
      <c r="E3" s="15"/>
      <c r="F3" s="15"/>
      <c r="G3" s="15"/>
      <c r="H3" s="15"/>
      <c r="I3" s="15"/>
      <c r="J3" s="15"/>
      <c r="K3" s="15"/>
      <c r="L3" s="16"/>
      <c r="AT3" s="13" t="s">
        <v>83</v>
      </c>
    </row>
    <row r="4" spans="2:46" ht="24.9" customHeight="1">
      <c r="B4" s="16"/>
      <c r="D4" s="17" t="s">
        <v>84</v>
      </c>
      <c r="L4" s="16"/>
      <c r="M4" s="80" t="s">
        <v>10</v>
      </c>
      <c r="AT4" s="13" t="s">
        <v>4</v>
      </c>
    </row>
    <row r="5" spans="2:46" ht="6.9" customHeight="1">
      <c r="B5" s="16"/>
      <c r="L5" s="16"/>
    </row>
    <row r="6" spans="2:46" ht="12" customHeight="1">
      <c r="B6" s="16"/>
      <c r="D6" s="23" t="s">
        <v>16</v>
      </c>
      <c r="L6" s="16"/>
    </row>
    <row r="7" spans="2:46" ht="16.5" customHeight="1">
      <c r="B7" s="16"/>
      <c r="E7" s="198" t="str">
        <f>'Rekapitulace stavby'!K6</f>
        <v>REKONSTRUKCE A STAVEBNÍ ÚPRAVY MĚSTSKÉHO PLAVECKÉHO BAZÉNU V LIBERCI</v>
      </c>
      <c r="F7" s="199"/>
      <c r="G7" s="199"/>
      <c r="H7" s="199"/>
      <c r="L7" s="16"/>
    </row>
    <row r="8" spans="2:46" s="1" customFormat="1" ht="12" customHeight="1">
      <c r="B8" s="28"/>
      <c r="D8" s="23" t="s">
        <v>85</v>
      </c>
      <c r="L8" s="28"/>
    </row>
    <row r="9" spans="2:46" s="1" customFormat="1" ht="16.5" customHeight="1">
      <c r="B9" s="28"/>
      <c r="E9" s="179" t="s">
        <v>86</v>
      </c>
      <c r="F9" s="200"/>
      <c r="G9" s="200"/>
      <c r="H9" s="200"/>
      <c r="L9" s="28"/>
    </row>
    <row r="10" spans="2:46" s="1" customFormat="1" ht="10.199999999999999">
      <c r="B10" s="28"/>
      <c r="L10" s="28"/>
    </row>
    <row r="11" spans="2:46" s="1" customFormat="1" ht="12" customHeight="1">
      <c r="B11" s="28"/>
      <c r="D11" s="23" t="s">
        <v>18</v>
      </c>
      <c r="F11" s="21" t="s">
        <v>1</v>
      </c>
      <c r="I11" s="23" t="s">
        <v>19</v>
      </c>
      <c r="J11" s="21" t="s">
        <v>1</v>
      </c>
      <c r="L11" s="28"/>
    </row>
    <row r="12" spans="2:46" s="1" customFormat="1" ht="12" customHeight="1">
      <c r="B12" s="28"/>
      <c r="D12" s="23" t="s">
        <v>20</v>
      </c>
      <c r="F12" s="21" t="s">
        <v>21</v>
      </c>
      <c r="I12" s="23" t="s">
        <v>22</v>
      </c>
      <c r="J12" s="48" t="str">
        <f>'Rekapitulace stavby'!AN8</f>
        <v>16. 10. 2023</v>
      </c>
      <c r="L12" s="28"/>
    </row>
    <row r="13" spans="2:46" s="1" customFormat="1" ht="10.8" customHeight="1">
      <c r="B13" s="28"/>
      <c r="L13" s="28"/>
    </row>
    <row r="14" spans="2:46" s="1" customFormat="1" ht="12" customHeight="1">
      <c r="B14" s="28"/>
      <c r="D14" s="23" t="s">
        <v>24</v>
      </c>
      <c r="I14" s="23" t="s">
        <v>25</v>
      </c>
      <c r="J14" s="21" t="s">
        <v>1</v>
      </c>
      <c r="L14" s="28"/>
    </row>
    <row r="15" spans="2:46" s="1" customFormat="1" ht="18" customHeight="1">
      <c r="B15" s="28"/>
      <c r="E15" s="21" t="s">
        <v>21</v>
      </c>
      <c r="I15" s="23" t="s">
        <v>26</v>
      </c>
      <c r="J15" s="21" t="s">
        <v>1</v>
      </c>
      <c r="L15" s="28"/>
    </row>
    <row r="16" spans="2:46" s="1" customFormat="1" ht="6.9" customHeight="1">
      <c r="B16" s="28"/>
      <c r="L16" s="28"/>
    </row>
    <row r="17" spans="2:12" s="1" customFormat="1" ht="12" customHeight="1">
      <c r="B17" s="28"/>
      <c r="D17" s="23" t="s">
        <v>27</v>
      </c>
      <c r="I17" s="23" t="s">
        <v>25</v>
      </c>
      <c r="J17" s="24" t="str">
        <f>'Rekapitulace stavby'!AN13</f>
        <v>Vyplň údaj</v>
      </c>
      <c r="L17" s="28"/>
    </row>
    <row r="18" spans="2:12" s="1" customFormat="1" ht="18" customHeight="1">
      <c r="B18" s="28"/>
      <c r="E18" s="201" t="str">
        <f>'Rekapitulace stavby'!E14</f>
        <v>Vyplň údaj</v>
      </c>
      <c r="F18" s="163"/>
      <c r="G18" s="163"/>
      <c r="H18" s="163"/>
      <c r="I18" s="23" t="s">
        <v>26</v>
      </c>
      <c r="J18" s="24" t="str">
        <f>'Rekapitulace stavby'!AN14</f>
        <v>Vyplň údaj</v>
      </c>
      <c r="L18" s="28"/>
    </row>
    <row r="19" spans="2:12" s="1" customFormat="1" ht="6.9" customHeight="1">
      <c r="B19" s="28"/>
      <c r="L19" s="28"/>
    </row>
    <row r="20" spans="2:12" s="1" customFormat="1" ht="12" customHeight="1">
      <c r="B20" s="28"/>
      <c r="D20" s="23" t="s">
        <v>29</v>
      </c>
      <c r="I20" s="23" t="s">
        <v>25</v>
      </c>
      <c r="J20" s="21" t="s">
        <v>1</v>
      </c>
      <c r="L20" s="28"/>
    </row>
    <row r="21" spans="2:12" s="1" customFormat="1" ht="18" customHeight="1">
      <c r="B21" s="28"/>
      <c r="E21" s="21" t="s">
        <v>21</v>
      </c>
      <c r="I21" s="23" t="s">
        <v>26</v>
      </c>
      <c r="J21" s="21" t="s">
        <v>1</v>
      </c>
      <c r="L21" s="28"/>
    </row>
    <row r="22" spans="2:12" s="1" customFormat="1" ht="6.9" customHeight="1">
      <c r="B22" s="28"/>
      <c r="L22" s="28"/>
    </row>
    <row r="23" spans="2:12" s="1" customFormat="1" ht="12" customHeight="1">
      <c r="B23" s="28"/>
      <c r="D23" s="23" t="s">
        <v>31</v>
      </c>
      <c r="I23" s="23" t="s">
        <v>25</v>
      </c>
      <c r="J23" s="21" t="s">
        <v>1</v>
      </c>
      <c r="L23" s="28"/>
    </row>
    <row r="24" spans="2:12" s="1" customFormat="1" ht="18" customHeight="1">
      <c r="B24" s="28"/>
      <c r="E24" s="21" t="s">
        <v>21</v>
      </c>
      <c r="I24" s="23" t="s">
        <v>26</v>
      </c>
      <c r="J24" s="21" t="s">
        <v>1</v>
      </c>
      <c r="L24" s="28"/>
    </row>
    <row r="25" spans="2:12" s="1" customFormat="1" ht="6.9" customHeight="1">
      <c r="B25" s="28"/>
      <c r="L25" s="28"/>
    </row>
    <row r="26" spans="2:12" s="1" customFormat="1" ht="12" customHeight="1">
      <c r="B26" s="28"/>
      <c r="D26" s="23" t="s">
        <v>32</v>
      </c>
      <c r="L26" s="28"/>
    </row>
    <row r="27" spans="2:12" s="7" customFormat="1" ht="16.5" customHeight="1">
      <c r="B27" s="81"/>
      <c r="E27" s="168" t="s">
        <v>1</v>
      </c>
      <c r="F27" s="168"/>
      <c r="G27" s="168"/>
      <c r="H27" s="168"/>
      <c r="L27" s="81"/>
    </row>
    <row r="28" spans="2:12" s="1" customFormat="1" ht="6.9" customHeight="1">
      <c r="B28" s="28"/>
      <c r="L28" s="28"/>
    </row>
    <row r="29" spans="2:12" s="1" customFormat="1" ht="6.9" customHeight="1">
      <c r="B29" s="28"/>
      <c r="D29" s="49"/>
      <c r="E29" s="49"/>
      <c r="F29" s="49"/>
      <c r="G29" s="49"/>
      <c r="H29" s="49"/>
      <c r="I29" s="49"/>
      <c r="J29" s="49"/>
      <c r="K29" s="49"/>
      <c r="L29" s="28"/>
    </row>
    <row r="30" spans="2:12" s="1" customFormat="1" ht="25.35" customHeight="1">
      <c r="B30" s="28"/>
      <c r="D30" s="82" t="s">
        <v>33</v>
      </c>
      <c r="J30" s="62">
        <f>ROUND(J131, 2)</f>
        <v>0</v>
      </c>
      <c r="L30" s="28"/>
    </row>
    <row r="31" spans="2:12" s="1" customFormat="1" ht="6.9" customHeight="1">
      <c r="B31" s="28"/>
      <c r="D31" s="49"/>
      <c r="E31" s="49"/>
      <c r="F31" s="49"/>
      <c r="G31" s="49"/>
      <c r="H31" s="49"/>
      <c r="I31" s="49"/>
      <c r="J31" s="49"/>
      <c r="K31" s="49"/>
      <c r="L31" s="28"/>
    </row>
    <row r="32" spans="2:12" s="1" customFormat="1" ht="14.4" customHeight="1">
      <c r="B32" s="28"/>
      <c r="F32" s="31" t="s">
        <v>35</v>
      </c>
      <c r="I32" s="31" t="s">
        <v>34</v>
      </c>
      <c r="J32" s="31" t="s">
        <v>36</v>
      </c>
      <c r="L32" s="28"/>
    </row>
    <row r="33" spans="2:12" s="1" customFormat="1" ht="14.4" customHeight="1">
      <c r="B33" s="28"/>
      <c r="D33" s="51" t="s">
        <v>37</v>
      </c>
      <c r="E33" s="23" t="s">
        <v>38</v>
      </c>
      <c r="F33" s="83">
        <f>ROUND((SUM(BE131:BE467)),  2)</f>
        <v>0</v>
      </c>
      <c r="I33" s="84">
        <v>0.21</v>
      </c>
      <c r="J33" s="83">
        <f>ROUND(((SUM(BE131:BE467))*I33),  2)</f>
        <v>0</v>
      </c>
      <c r="L33" s="28"/>
    </row>
    <row r="34" spans="2:12" s="1" customFormat="1" ht="14.4" customHeight="1">
      <c r="B34" s="28"/>
      <c r="E34" s="23" t="s">
        <v>39</v>
      </c>
      <c r="F34" s="83">
        <f>ROUND((SUM(BF131:BF467)),  2)</f>
        <v>0</v>
      </c>
      <c r="I34" s="84">
        <v>0.15</v>
      </c>
      <c r="J34" s="83">
        <f>ROUND(((SUM(BF131:BF467))*I34),  2)</f>
        <v>0</v>
      </c>
      <c r="L34" s="28"/>
    </row>
    <row r="35" spans="2:12" s="1" customFormat="1" ht="14.4" hidden="1" customHeight="1">
      <c r="B35" s="28"/>
      <c r="E35" s="23" t="s">
        <v>40</v>
      </c>
      <c r="F35" s="83">
        <f>ROUND((SUM(BG131:BG467)),  2)</f>
        <v>0</v>
      </c>
      <c r="I35" s="84">
        <v>0.21</v>
      </c>
      <c r="J35" s="83">
        <f>0</f>
        <v>0</v>
      </c>
      <c r="L35" s="28"/>
    </row>
    <row r="36" spans="2:12" s="1" customFormat="1" ht="14.4" hidden="1" customHeight="1">
      <c r="B36" s="28"/>
      <c r="E36" s="23" t="s">
        <v>41</v>
      </c>
      <c r="F36" s="83">
        <f>ROUND((SUM(BH131:BH467)),  2)</f>
        <v>0</v>
      </c>
      <c r="I36" s="84">
        <v>0.15</v>
      </c>
      <c r="J36" s="83">
        <f>0</f>
        <v>0</v>
      </c>
      <c r="L36" s="28"/>
    </row>
    <row r="37" spans="2:12" s="1" customFormat="1" ht="14.4" hidden="1" customHeight="1">
      <c r="B37" s="28"/>
      <c r="E37" s="23" t="s">
        <v>42</v>
      </c>
      <c r="F37" s="83">
        <f>ROUND((SUM(BI131:BI467)),  2)</f>
        <v>0</v>
      </c>
      <c r="I37" s="84">
        <v>0</v>
      </c>
      <c r="J37" s="83">
        <f>0</f>
        <v>0</v>
      </c>
      <c r="L37" s="28"/>
    </row>
    <row r="38" spans="2:12" s="1" customFormat="1" ht="6.9" customHeight="1">
      <c r="B38" s="28"/>
      <c r="L38" s="28"/>
    </row>
    <row r="39" spans="2:12" s="1" customFormat="1" ht="25.35" customHeight="1">
      <c r="B39" s="28"/>
      <c r="C39" s="85"/>
      <c r="D39" s="86" t="s">
        <v>43</v>
      </c>
      <c r="E39" s="53"/>
      <c r="F39" s="53"/>
      <c r="G39" s="87" t="s">
        <v>44</v>
      </c>
      <c r="H39" s="88" t="s">
        <v>45</v>
      </c>
      <c r="I39" s="53"/>
      <c r="J39" s="89">
        <f>SUM(J30:J37)</f>
        <v>0</v>
      </c>
      <c r="K39" s="90"/>
      <c r="L39" s="28"/>
    </row>
    <row r="40" spans="2:12" s="1" customFormat="1" ht="14.4" customHeight="1">
      <c r="B40" s="28"/>
      <c r="L40" s="28"/>
    </row>
    <row r="41" spans="2:12" ht="14.4" customHeight="1">
      <c r="B41" s="16"/>
      <c r="L41" s="16"/>
    </row>
    <row r="42" spans="2:12" ht="14.4" customHeight="1">
      <c r="B42" s="16"/>
      <c r="L42" s="16"/>
    </row>
    <row r="43" spans="2:12" ht="14.4" customHeight="1">
      <c r="B43" s="16"/>
      <c r="L43" s="16"/>
    </row>
    <row r="44" spans="2:12" ht="14.4" customHeight="1">
      <c r="B44" s="16"/>
      <c r="L44" s="16"/>
    </row>
    <row r="45" spans="2:12" ht="14.4" customHeight="1">
      <c r="B45" s="16"/>
      <c r="L45" s="16"/>
    </row>
    <row r="46" spans="2:12" ht="14.4" customHeight="1">
      <c r="B46" s="16"/>
      <c r="L46" s="16"/>
    </row>
    <row r="47" spans="2:12" ht="14.4" customHeight="1">
      <c r="B47" s="16"/>
      <c r="L47" s="16"/>
    </row>
    <row r="48" spans="2:12" ht="14.4" customHeight="1">
      <c r="B48" s="16"/>
      <c r="L48" s="16"/>
    </row>
    <row r="49" spans="2:12" ht="14.4" customHeight="1">
      <c r="B49" s="16"/>
      <c r="L49" s="16"/>
    </row>
    <row r="50" spans="2:12" s="1" customFormat="1" ht="14.4" customHeight="1">
      <c r="B50" s="28"/>
      <c r="D50" s="37" t="s">
        <v>46</v>
      </c>
      <c r="E50" s="38"/>
      <c r="F50" s="38"/>
      <c r="G50" s="37" t="s">
        <v>47</v>
      </c>
      <c r="H50" s="38"/>
      <c r="I50" s="38"/>
      <c r="J50" s="38"/>
      <c r="K50" s="38"/>
      <c r="L50" s="28"/>
    </row>
    <row r="51" spans="2:12" ht="10.199999999999999">
      <c r="B51" s="16"/>
      <c r="L51" s="16"/>
    </row>
    <row r="52" spans="2:12" ht="10.199999999999999">
      <c r="B52" s="16"/>
      <c r="L52" s="16"/>
    </row>
    <row r="53" spans="2:12" ht="10.199999999999999">
      <c r="B53" s="16"/>
      <c r="L53" s="16"/>
    </row>
    <row r="54" spans="2:12" ht="10.199999999999999">
      <c r="B54" s="16"/>
      <c r="L54" s="16"/>
    </row>
    <row r="55" spans="2:12" ht="10.199999999999999">
      <c r="B55" s="16"/>
      <c r="L55" s="16"/>
    </row>
    <row r="56" spans="2:12" ht="10.199999999999999">
      <c r="B56" s="16"/>
      <c r="L56" s="16"/>
    </row>
    <row r="57" spans="2:12" ht="10.199999999999999">
      <c r="B57" s="16"/>
      <c r="L57" s="16"/>
    </row>
    <row r="58" spans="2:12" ht="10.199999999999999">
      <c r="B58" s="16"/>
      <c r="L58" s="16"/>
    </row>
    <row r="59" spans="2:12" ht="10.199999999999999">
      <c r="B59" s="16"/>
      <c r="L59" s="16"/>
    </row>
    <row r="60" spans="2:12" ht="10.199999999999999">
      <c r="B60" s="16"/>
      <c r="L60" s="16"/>
    </row>
    <row r="61" spans="2:12" s="1" customFormat="1" ht="13.2">
      <c r="B61" s="28"/>
      <c r="D61" s="39" t="s">
        <v>48</v>
      </c>
      <c r="E61" s="30"/>
      <c r="F61" s="91" t="s">
        <v>49</v>
      </c>
      <c r="G61" s="39" t="s">
        <v>48</v>
      </c>
      <c r="H61" s="30"/>
      <c r="I61" s="30"/>
      <c r="J61" s="92" t="s">
        <v>49</v>
      </c>
      <c r="K61" s="30"/>
      <c r="L61" s="28"/>
    </row>
    <row r="62" spans="2:12" ht="10.199999999999999">
      <c r="B62" s="16"/>
      <c r="L62" s="16"/>
    </row>
    <row r="63" spans="2:12" ht="10.199999999999999">
      <c r="B63" s="16"/>
      <c r="L63" s="16"/>
    </row>
    <row r="64" spans="2:12" ht="10.199999999999999">
      <c r="B64" s="16"/>
      <c r="L64" s="16"/>
    </row>
    <row r="65" spans="2:12" s="1" customFormat="1" ht="13.2">
      <c r="B65" s="28"/>
      <c r="D65" s="37" t="s">
        <v>50</v>
      </c>
      <c r="E65" s="38"/>
      <c r="F65" s="38"/>
      <c r="G65" s="37" t="s">
        <v>51</v>
      </c>
      <c r="H65" s="38"/>
      <c r="I65" s="38"/>
      <c r="J65" s="38"/>
      <c r="K65" s="38"/>
      <c r="L65" s="28"/>
    </row>
    <row r="66" spans="2:12" ht="10.199999999999999">
      <c r="B66" s="16"/>
      <c r="L66" s="16"/>
    </row>
    <row r="67" spans="2:12" ht="10.199999999999999">
      <c r="B67" s="16"/>
      <c r="L67" s="16"/>
    </row>
    <row r="68" spans="2:12" ht="10.199999999999999">
      <c r="B68" s="16"/>
      <c r="L68" s="16"/>
    </row>
    <row r="69" spans="2:12" ht="10.199999999999999">
      <c r="B69" s="16"/>
      <c r="L69" s="16"/>
    </row>
    <row r="70" spans="2:12" ht="10.199999999999999">
      <c r="B70" s="16"/>
      <c r="L70" s="16"/>
    </row>
    <row r="71" spans="2:12" ht="10.199999999999999">
      <c r="B71" s="16"/>
      <c r="L71" s="16"/>
    </row>
    <row r="72" spans="2:12" ht="10.199999999999999">
      <c r="B72" s="16"/>
      <c r="L72" s="16"/>
    </row>
    <row r="73" spans="2:12" ht="10.199999999999999">
      <c r="B73" s="16"/>
      <c r="L73" s="16"/>
    </row>
    <row r="74" spans="2:12" ht="10.199999999999999">
      <c r="B74" s="16"/>
      <c r="L74" s="16"/>
    </row>
    <row r="75" spans="2:12" ht="10.199999999999999">
      <c r="B75" s="16"/>
      <c r="L75" s="16"/>
    </row>
    <row r="76" spans="2:12" s="1" customFormat="1" ht="13.2">
      <c r="B76" s="28"/>
      <c r="D76" s="39" t="s">
        <v>48</v>
      </c>
      <c r="E76" s="30"/>
      <c r="F76" s="91" t="s">
        <v>49</v>
      </c>
      <c r="G76" s="39" t="s">
        <v>48</v>
      </c>
      <c r="H76" s="30"/>
      <c r="I76" s="30"/>
      <c r="J76" s="92" t="s">
        <v>49</v>
      </c>
      <c r="K76" s="30"/>
      <c r="L76" s="28"/>
    </row>
    <row r="77" spans="2:12" s="1" customFormat="1" ht="14.4" customHeight="1">
      <c r="B77" s="40"/>
      <c r="C77" s="41"/>
      <c r="D77" s="41"/>
      <c r="E77" s="41"/>
      <c r="F77" s="41"/>
      <c r="G77" s="41"/>
      <c r="H77" s="41"/>
      <c r="I77" s="41"/>
      <c r="J77" s="41"/>
      <c r="K77" s="41"/>
      <c r="L77" s="28"/>
    </row>
    <row r="81" spans="2:47" s="1" customFormat="1" ht="6.9" customHeight="1">
      <c r="B81" s="42"/>
      <c r="C81" s="43"/>
      <c r="D81" s="43"/>
      <c r="E81" s="43"/>
      <c r="F81" s="43"/>
      <c r="G81" s="43"/>
      <c r="H81" s="43"/>
      <c r="I81" s="43"/>
      <c r="J81" s="43"/>
      <c r="K81" s="43"/>
      <c r="L81" s="28"/>
    </row>
    <row r="82" spans="2:47" s="1" customFormat="1" ht="24.9" customHeight="1">
      <c r="B82" s="28"/>
      <c r="C82" s="17" t="s">
        <v>87</v>
      </c>
      <c r="L82" s="28"/>
    </row>
    <row r="83" spans="2:47" s="1" customFormat="1" ht="6.9" customHeight="1">
      <c r="B83" s="28"/>
      <c r="L83" s="28"/>
    </row>
    <row r="84" spans="2:47" s="1" customFormat="1" ht="12" customHeight="1">
      <c r="B84" s="28"/>
      <c r="C84" s="23" t="s">
        <v>16</v>
      </c>
      <c r="L84" s="28"/>
    </row>
    <row r="85" spans="2:47" s="1" customFormat="1" ht="16.5" customHeight="1">
      <c r="B85" s="28"/>
      <c r="E85" s="198" t="str">
        <f>E7</f>
        <v>REKONSTRUKCE A STAVEBNÍ ÚPRAVY MĚSTSKÉHO PLAVECKÉHO BAZÉNU V LIBERCI</v>
      </c>
      <c r="F85" s="199"/>
      <c r="G85" s="199"/>
      <c r="H85" s="199"/>
      <c r="L85" s="28"/>
    </row>
    <row r="86" spans="2:47" s="1" customFormat="1" ht="12" customHeight="1">
      <c r="B86" s="28"/>
      <c r="C86" s="23" t="s">
        <v>85</v>
      </c>
      <c r="L86" s="28"/>
    </row>
    <row r="87" spans="2:47" s="1" customFormat="1" ht="16.5" customHeight="1">
      <c r="B87" s="28"/>
      <c r="E87" s="179" t="str">
        <f>E9</f>
        <v>D.1.4 ZTI - ZDRAVOTNĚ TECHNICKÉ INSTALACE</v>
      </c>
      <c r="F87" s="200"/>
      <c r="G87" s="200"/>
      <c r="H87" s="200"/>
      <c r="L87" s="28"/>
    </row>
    <row r="88" spans="2:47" s="1" customFormat="1" ht="6.9" customHeight="1">
      <c r="B88" s="28"/>
      <c r="L88" s="28"/>
    </row>
    <row r="89" spans="2:47" s="1" customFormat="1" ht="12" customHeight="1">
      <c r="B89" s="28"/>
      <c r="C89" s="23" t="s">
        <v>20</v>
      </c>
      <c r="F89" s="21" t="str">
        <f>F12</f>
        <v xml:space="preserve"> </v>
      </c>
      <c r="I89" s="23" t="s">
        <v>22</v>
      </c>
      <c r="J89" s="48" t="str">
        <f>IF(J12="","",J12)</f>
        <v>16. 10. 2023</v>
      </c>
      <c r="L89" s="28"/>
    </row>
    <row r="90" spans="2:47" s="1" customFormat="1" ht="6.9" customHeight="1">
      <c r="B90" s="28"/>
      <c r="L90" s="28"/>
    </row>
    <row r="91" spans="2:47" s="1" customFormat="1" ht="15.15" customHeight="1">
      <c r="B91" s="28"/>
      <c r="C91" s="23" t="s">
        <v>24</v>
      </c>
      <c r="F91" s="21" t="str">
        <f>E15</f>
        <v xml:space="preserve"> </v>
      </c>
      <c r="I91" s="23" t="s">
        <v>29</v>
      </c>
      <c r="J91" s="26" t="str">
        <f>E21</f>
        <v xml:space="preserve"> </v>
      </c>
      <c r="L91" s="28"/>
    </row>
    <row r="92" spans="2:47" s="1" customFormat="1" ht="15.15" customHeight="1">
      <c r="B92" s="28"/>
      <c r="C92" s="23" t="s">
        <v>27</v>
      </c>
      <c r="F92" s="21" t="str">
        <f>IF(E18="","",E18)</f>
        <v>Vyplň údaj</v>
      </c>
      <c r="I92" s="23" t="s">
        <v>31</v>
      </c>
      <c r="J92" s="26" t="str">
        <f>E24</f>
        <v xml:space="preserve"> </v>
      </c>
      <c r="L92" s="28"/>
    </row>
    <row r="93" spans="2:47" s="1" customFormat="1" ht="10.35" customHeight="1">
      <c r="B93" s="28"/>
      <c r="L93" s="28"/>
    </row>
    <row r="94" spans="2:47" s="1" customFormat="1" ht="29.25" customHeight="1">
      <c r="B94" s="28"/>
      <c r="C94" s="93" t="s">
        <v>88</v>
      </c>
      <c r="D94" s="85"/>
      <c r="E94" s="85"/>
      <c r="F94" s="85"/>
      <c r="G94" s="85"/>
      <c r="H94" s="85"/>
      <c r="I94" s="85"/>
      <c r="J94" s="94" t="s">
        <v>89</v>
      </c>
      <c r="K94" s="85"/>
      <c r="L94" s="28"/>
    </row>
    <row r="95" spans="2:47" s="1" customFormat="1" ht="10.35" customHeight="1">
      <c r="B95" s="28"/>
      <c r="L95" s="28"/>
    </row>
    <row r="96" spans="2:47" s="1" customFormat="1" ht="22.8" customHeight="1">
      <c r="B96" s="28"/>
      <c r="C96" s="95" t="s">
        <v>90</v>
      </c>
      <c r="J96" s="62">
        <f>J131</f>
        <v>0</v>
      </c>
      <c r="L96" s="28"/>
      <c r="AU96" s="13" t="s">
        <v>91</v>
      </c>
    </row>
    <row r="97" spans="2:12" s="8" customFormat="1" ht="24.9" customHeight="1">
      <c r="B97" s="96"/>
      <c r="D97" s="97" t="s">
        <v>92</v>
      </c>
      <c r="E97" s="98"/>
      <c r="F97" s="98"/>
      <c r="G97" s="98"/>
      <c r="H97" s="98"/>
      <c r="I97" s="98"/>
      <c r="J97" s="99">
        <f>J132</f>
        <v>0</v>
      </c>
      <c r="L97" s="96"/>
    </row>
    <row r="98" spans="2:12" s="9" customFormat="1" ht="19.95" customHeight="1">
      <c r="B98" s="100"/>
      <c r="D98" s="101" t="s">
        <v>93</v>
      </c>
      <c r="E98" s="102"/>
      <c r="F98" s="102"/>
      <c r="G98" s="102"/>
      <c r="H98" s="102"/>
      <c r="I98" s="102"/>
      <c r="J98" s="103">
        <f>J133</f>
        <v>0</v>
      </c>
      <c r="L98" s="100"/>
    </row>
    <row r="99" spans="2:12" s="9" customFormat="1" ht="19.95" customHeight="1">
      <c r="B99" s="100"/>
      <c r="D99" s="101" t="s">
        <v>94</v>
      </c>
      <c r="E99" s="102"/>
      <c r="F99" s="102"/>
      <c r="G99" s="102"/>
      <c r="H99" s="102"/>
      <c r="I99" s="102"/>
      <c r="J99" s="103">
        <f>J146</f>
        <v>0</v>
      </c>
      <c r="L99" s="100"/>
    </row>
    <row r="100" spans="2:12" s="9" customFormat="1" ht="19.95" customHeight="1">
      <c r="B100" s="100"/>
      <c r="D100" s="101" t="s">
        <v>95</v>
      </c>
      <c r="E100" s="102"/>
      <c r="F100" s="102"/>
      <c r="G100" s="102"/>
      <c r="H100" s="102"/>
      <c r="I100" s="102"/>
      <c r="J100" s="103">
        <f>J151</f>
        <v>0</v>
      </c>
      <c r="L100" s="100"/>
    </row>
    <row r="101" spans="2:12" s="9" customFormat="1" ht="19.95" customHeight="1">
      <c r="B101" s="100"/>
      <c r="D101" s="101" t="s">
        <v>96</v>
      </c>
      <c r="E101" s="102"/>
      <c r="F101" s="102"/>
      <c r="G101" s="102"/>
      <c r="H101" s="102"/>
      <c r="I101" s="102"/>
      <c r="J101" s="103">
        <f>J153</f>
        <v>0</v>
      </c>
      <c r="L101" s="100"/>
    </row>
    <row r="102" spans="2:12" s="9" customFormat="1" ht="19.95" customHeight="1">
      <c r="B102" s="100"/>
      <c r="D102" s="101" t="s">
        <v>97</v>
      </c>
      <c r="E102" s="102"/>
      <c r="F102" s="102"/>
      <c r="G102" s="102"/>
      <c r="H102" s="102"/>
      <c r="I102" s="102"/>
      <c r="J102" s="103">
        <f>J155</f>
        <v>0</v>
      </c>
      <c r="L102" s="100"/>
    </row>
    <row r="103" spans="2:12" s="8" customFormat="1" ht="24.9" customHeight="1">
      <c r="B103" s="96"/>
      <c r="D103" s="97" t="s">
        <v>98</v>
      </c>
      <c r="E103" s="98"/>
      <c r="F103" s="98"/>
      <c r="G103" s="98"/>
      <c r="H103" s="98"/>
      <c r="I103" s="98"/>
      <c r="J103" s="99">
        <f>J158</f>
        <v>0</v>
      </c>
      <c r="L103" s="96"/>
    </row>
    <row r="104" spans="2:12" s="9" customFormat="1" ht="19.95" customHeight="1">
      <c r="B104" s="100"/>
      <c r="D104" s="101" t="s">
        <v>99</v>
      </c>
      <c r="E104" s="102"/>
      <c r="F104" s="102"/>
      <c r="G104" s="102"/>
      <c r="H104" s="102"/>
      <c r="I104" s="102"/>
      <c r="J104" s="103">
        <f>J159</f>
        <v>0</v>
      </c>
      <c r="L104" s="100"/>
    </row>
    <row r="105" spans="2:12" s="9" customFormat="1" ht="19.95" customHeight="1">
      <c r="B105" s="100"/>
      <c r="D105" s="101" t="s">
        <v>100</v>
      </c>
      <c r="E105" s="102"/>
      <c r="F105" s="102"/>
      <c r="G105" s="102"/>
      <c r="H105" s="102"/>
      <c r="I105" s="102"/>
      <c r="J105" s="103">
        <f>J161</f>
        <v>0</v>
      </c>
      <c r="L105" s="100"/>
    </row>
    <row r="106" spans="2:12" s="9" customFormat="1" ht="19.95" customHeight="1">
      <c r="B106" s="100"/>
      <c r="D106" s="101" t="s">
        <v>101</v>
      </c>
      <c r="E106" s="102"/>
      <c r="F106" s="102"/>
      <c r="G106" s="102"/>
      <c r="H106" s="102"/>
      <c r="I106" s="102"/>
      <c r="J106" s="103">
        <f>J277</f>
        <v>0</v>
      </c>
      <c r="L106" s="100"/>
    </row>
    <row r="107" spans="2:12" s="9" customFormat="1" ht="19.95" customHeight="1">
      <c r="B107" s="100"/>
      <c r="D107" s="101" t="s">
        <v>102</v>
      </c>
      <c r="E107" s="102"/>
      <c r="F107" s="102"/>
      <c r="G107" s="102"/>
      <c r="H107" s="102"/>
      <c r="I107" s="102"/>
      <c r="J107" s="103">
        <f>J384</f>
        <v>0</v>
      </c>
      <c r="L107" s="100"/>
    </row>
    <row r="108" spans="2:12" s="9" customFormat="1" ht="19.95" customHeight="1">
      <c r="B108" s="100"/>
      <c r="D108" s="101" t="s">
        <v>103</v>
      </c>
      <c r="E108" s="102"/>
      <c r="F108" s="102"/>
      <c r="G108" s="102"/>
      <c r="H108" s="102"/>
      <c r="I108" s="102"/>
      <c r="J108" s="103">
        <f>J387</f>
        <v>0</v>
      </c>
      <c r="L108" s="100"/>
    </row>
    <row r="109" spans="2:12" s="9" customFormat="1" ht="19.95" customHeight="1">
      <c r="B109" s="100"/>
      <c r="D109" s="101" t="s">
        <v>104</v>
      </c>
      <c r="E109" s="102"/>
      <c r="F109" s="102"/>
      <c r="G109" s="102"/>
      <c r="H109" s="102"/>
      <c r="I109" s="102"/>
      <c r="J109" s="103">
        <f>J453</f>
        <v>0</v>
      </c>
      <c r="L109" s="100"/>
    </row>
    <row r="110" spans="2:12" s="9" customFormat="1" ht="19.95" customHeight="1">
      <c r="B110" s="100"/>
      <c r="D110" s="101" t="s">
        <v>105</v>
      </c>
      <c r="E110" s="102"/>
      <c r="F110" s="102"/>
      <c r="G110" s="102"/>
      <c r="H110" s="102"/>
      <c r="I110" s="102"/>
      <c r="J110" s="103">
        <f>J462</f>
        <v>0</v>
      </c>
      <c r="L110" s="100"/>
    </row>
    <row r="111" spans="2:12" s="9" customFormat="1" ht="19.95" customHeight="1">
      <c r="B111" s="100"/>
      <c r="D111" s="101" t="s">
        <v>106</v>
      </c>
      <c r="E111" s="102"/>
      <c r="F111" s="102"/>
      <c r="G111" s="102"/>
      <c r="H111" s="102"/>
      <c r="I111" s="102"/>
      <c r="J111" s="103">
        <f>J464</f>
        <v>0</v>
      </c>
      <c r="L111" s="100"/>
    </row>
    <row r="112" spans="2:12" s="1" customFormat="1" ht="21.75" customHeight="1">
      <c r="B112" s="28"/>
      <c r="L112" s="28"/>
    </row>
    <row r="113" spans="2:12" s="1" customFormat="1" ht="6.9" customHeight="1">
      <c r="B113" s="40"/>
      <c r="C113" s="41"/>
      <c r="D113" s="41"/>
      <c r="E113" s="41"/>
      <c r="F113" s="41"/>
      <c r="G113" s="41"/>
      <c r="H113" s="41"/>
      <c r="I113" s="41"/>
      <c r="J113" s="41"/>
      <c r="K113" s="41"/>
      <c r="L113" s="28"/>
    </row>
    <row r="117" spans="2:12" s="1" customFormat="1" ht="6.9" customHeight="1">
      <c r="B117" s="42"/>
      <c r="C117" s="43"/>
      <c r="D117" s="43"/>
      <c r="E117" s="43"/>
      <c r="F117" s="43"/>
      <c r="G117" s="43"/>
      <c r="H117" s="43"/>
      <c r="I117" s="43"/>
      <c r="J117" s="43"/>
      <c r="K117" s="43"/>
      <c r="L117" s="28"/>
    </row>
    <row r="118" spans="2:12" s="1" customFormat="1" ht="24.9" customHeight="1">
      <c r="B118" s="28"/>
      <c r="C118" s="17" t="s">
        <v>107</v>
      </c>
      <c r="L118" s="28"/>
    </row>
    <row r="119" spans="2:12" s="1" customFormat="1" ht="6.9" customHeight="1">
      <c r="B119" s="28"/>
      <c r="L119" s="28"/>
    </row>
    <row r="120" spans="2:12" s="1" customFormat="1" ht="12" customHeight="1">
      <c r="B120" s="28"/>
      <c r="C120" s="23" t="s">
        <v>16</v>
      </c>
      <c r="L120" s="28"/>
    </row>
    <row r="121" spans="2:12" s="1" customFormat="1" ht="16.5" customHeight="1">
      <c r="B121" s="28"/>
      <c r="E121" s="198" t="str">
        <f>E7</f>
        <v>REKONSTRUKCE A STAVEBNÍ ÚPRAVY MĚSTSKÉHO PLAVECKÉHO BAZÉNU V LIBERCI</v>
      </c>
      <c r="F121" s="199"/>
      <c r="G121" s="199"/>
      <c r="H121" s="199"/>
      <c r="L121" s="28"/>
    </row>
    <row r="122" spans="2:12" s="1" customFormat="1" ht="12" customHeight="1">
      <c r="B122" s="28"/>
      <c r="C122" s="23" t="s">
        <v>85</v>
      </c>
      <c r="L122" s="28"/>
    </row>
    <row r="123" spans="2:12" s="1" customFormat="1" ht="16.5" customHeight="1">
      <c r="B123" s="28"/>
      <c r="E123" s="179" t="str">
        <f>E9</f>
        <v>D.1.4 ZTI - ZDRAVOTNĚ TECHNICKÉ INSTALACE</v>
      </c>
      <c r="F123" s="200"/>
      <c r="G123" s="200"/>
      <c r="H123" s="200"/>
      <c r="L123" s="28"/>
    </row>
    <row r="124" spans="2:12" s="1" customFormat="1" ht="6.9" customHeight="1">
      <c r="B124" s="28"/>
      <c r="L124" s="28"/>
    </row>
    <row r="125" spans="2:12" s="1" customFormat="1" ht="12" customHeight="1">
      <c r="B125" s="28"/>
      <c r="C125" s="23" t="s">
        <v>20</v>
      </c>
      <c r="F125" s="21" t="str">
        <f>F12</f>
        <v xml:space="preserve"> </v>
      </c>
      <c r="I125" s="23" t="s">
        <v>22</v>
      </c>
      <c r="J125" s="48" t="str">
        <f>IF(J12="","",J12)</f>
        <v>16. 10. 2023</v>
      </c>
      <c r="L125" s="28"/>
    </row>
    <row r="126" spans="2:12" s="1" customFormat="1" ht="6.9" customHeight="1">
      <c r="B126" s="28"/>
      <c r="L126" s="28"/>
    </row>
    <row r="127" spans="2:12" s="1" customFormat="1" ht="15.15" customHeight="1">
      <c r="B127" s="28"/>
      <c r="C127" s="23" t="s">
        <v>24</v>
      </c>
      <c r="F127" s="21" t="str">
        <f>E15</f>
        <v xml:space="preserve"> </v>
      </c>
      <c r="I127" s="23" t="s">
        <v>29</v>
      </c>
      <c r="J127" s="26" t="str">
        <f>E21</f>
        <v xml:space="preserve"> </v>
      </c>
      <c r="L127" s="28"/>
    </row>
    <row r="128" spans="2:12" s="1" customFormat="1" ht="15.15" customHeight="1">
      <c r="B128" s="28"/>
      <c r="C128" s="23" t="s">
        <v>27</v>
      </c>
      <c r="F128" s="21" t="str">
        <f>IF(E18="","",E18)</f>
        <v>Vyplň údaj</v>
      </c>
      <c r="I128" s="23" t="s">
        <v>31</v>
      </c>
      <c r="J128" s="26" t="str">
        <f>E24</f>
        <v xml:space="preserve"> </v>
      </c>
      <c r="L128" s="28"/>
    </row>
    <row r="129" spans="2:65" s="1" customFormat="1" ht="10.35" customHeight="1">
      <c r="B129" s="28"/>
      <c r="L129" s="28"/>
    </row>
    <row r="130" spans="2:65" s="10" customFormat="1" ht="29.25" customHeight="1">
      <c r="B130" s="104"/>
      <c r="C130" s="105" t="s">
        <v>108</v>
      </c>
      <c r="D130" s="106" t="s">
        <v>58</v>
      </c>
      <c r="E130" s="106" t="s">
        <v>54</v>
      </c>
      <c r="F130" s="106" t="s">
        <v>55</v>
      </c>
      <c r="G130" s="106" t="s">
        <v>109</v>
      </c>
      <c r="H130" s="106" t="s">
        <v>110</v>
      </c>
      <c r="I130" s="106" t="s">
        <v>111</v>
      </c>
      <c r="J130" s="107" t="s">
        <v>89</v>
      </c>
      <c r="K130" s="108" t="s">
        <v>112</v>
      </c>
      <c r="L130" s="104"/>
      <c r="M130" s="55" t="s">
        <v>1</v>
      </c>
      <c r="N130" s="56" t="s">
        <v>37</v>
      </c>
      <c r="O130" s="56" t="s">
        <v>113</v>
      </c>
      <c r="P130" s="56" t="s">
        <v>114</v>
      </c>
      <c r="Q130" s="56" t="s">
        <v>115</v>
      </c>
      <c r="R130" s="56" t="s">
        <v>116</v>
      </c>
      <c r="S130" s="56" t="s">
        <v>117</v>
      </c>
      <c r="T130" s="57" t="s">
        <v>118</v>
      </c>
    </row>
    <row r="131" spans="2:65" s="1" customFormat="1" ht="22.8" customHeight="1">
      <c r="B131" s="28"/>
      <c r="C131" s="60" t="s">
        <v>119</v>
      </c>
      <c r="J131" s="109">
        <f>BK131</f>
        <v>0</v>
      </c>
      <c r="L131" s="28"/>
      <c r="M131" s="58"/>
      <c r="N131" s="49"/>
      <c r="O131" s="49"/>
      <c r="P131" s="110">
        <f>P132+P158</f>
        <v>0</v>
      </c>
      <c r="Q131" s="49"/>
      <c r="R131" s="110">
        <f>R132+R158</f>
        <v>543.07861200000002</v>
      </c>
      <c r="S131" s="49"/>
      <c r="T131" s="111">
        <f>T132+T158</f>
        <v>47.375630000000001</v>
      </c>
      <c r="AT131" s="13" t="s">
        <v>72</v>
      </c>
      <c r="AU131" s="13" t="s">
        <v>91</v>
      </c>
      <c r="BK131" s="112">
        <f>BK132+BK158</f>
        <v>0</v>
      </c>
    </row>
    <row r="132" spans="2:65" s="11" customFormat="1" ht="25.95" customHeight="1">
      <c r="B132" s="113"/>
      <c r="D132" s="114" t="s">
        <v>72</v>
      </c>
      <c r="E132" s="115" t="s">
        <v>120</v>
      </c>
      <c r="F132" s="115" t="s">
        <v>121</v>
      </c>
      <c r="I132" s="116"/>
      <c r="J132" s="117">
        <f>BK132</f>
        <v>0</v>
      </c>
      <c r="L132" s="113"/>
      <c r="M132" s="118"/>
      <c r="P132" s="119">
        <f>P133+P146+P151+P153+P155</f>
        <v>0</v>
      </c>
      <c r="R132" s="119">
        <f>R133+R146+R151+R153+R155</f>
        <v>509.770712</v>
      </c>
      <c r="T132" s="120">
        <f>T133+T146+T151+T153+T155</f>
        <v>0</v>
      </c>
      <c r="AR132" s="114" t="s">
        <v>81</v>
      </c>
      <c r="AT132" s="121" t="s">
        <v>72</v>
      </c>
      <c r="AU132" s="121" t="s">
        <v>73</v>
      </c>
      <c r="AY132" s="114" t="s">
        <v>122</v>
      </c>
      <c r="BK132" s="122">
        <f>BK133+BK146+BK151+BK153+BK155</f>
        <v>0</v>
      </c>
    </row>
    <row r="133" spans="2:65" s="11" customFormat="1" ht="22.8" customHeight="1">
      <c r="B133" s="113"/>
      <c r="D133" s="114" t="s">
        <v>72</v>
      </c>
      <c r="E133" s="123" t="s">
        <v>81</v>
      </c>
      <c r="F133" s="123" t="s">
        <v>123</v>
      </c>
      <c r="I133" s="116"/>
      <c r="J133" s="124">
        <f>BK133</f>
        <v>0</v>
      </c>
      <c r="L133" s="113"/>
      <c r="M133" s="118"/>
      <c r="P133" s="119">
        <f>SUM(P134:P145)</f>
        <v>0</v>
      </c>
      <c r="R133" s="119">
        <f>SUM(R134:R145)</f>
        <v>493.68</v>
      </c>
      <c r="T133" s="120">
        <f>SUM(T134:T145)</f>
        <v>0</v>
      </c>
      <c r="AR133" s="114" t="s">
        <v>81</v>
      </c>
      <c r="AT133" s="121" t="s">
        <v>72</v>
      </c>
      <c r="AU133" s="121" t="s">
        <v>81</v>
      </c>
      <c r="AY133" s="114" t="s">
        <v>122</v>
      </c>
      <c r="BK133" s="122">
        <f>SUM(BK134:BK145)</f>
        <v>0</v>
      </c>
    </row>
    <row r="134" spans="2:65" s="1" customFormat="1" ht="24.15" customHeight="1">
      <c r="B134" s="28"/>
      <c r="C134" s="125" t="s">
        <v>81</v>
      </c>
      <c r="D134" s="125" t="s">
        <v>124</v>
      </c>
      <c r="E134" s="126" t="s">
        <v>125</v>
      </c>
      <c r="F134" s="127" t="s">
        <v>126</v>
      </c>
      <c r="G134" s="128" t="s">
        <v>127</v>
      </c>
      <c r="H134" s="129">
        <v>15.36</v>
      </c>
      <c r="I134" s="130"/>
      <c r="J134" s="131">
        <f t="shared" ref="J134:J145" si="0">ROUND(I134*H134,2)</f>
        <v>0</v>
      </c>
      <c r="K134" s="132"/>
      <c r="L134" s="28"/>
      <c r="M134" s="133" t="s">
        <v>1</v>
      </c>
      <c r="N134" s="134" t="s">
        <v>38</v>
      </c>
      <c r="P134" s="135">
        <f t="shared" ref="P134:P145" si="1">O134*H134</f>
        <v>0</v>
      </c>
      <c r="Q134" s="135">
        <v>0</v>
      </c>
      <c r="R134" s="135">
        <f t="shared" ref="R134:R145" si="2">Q134*H134</f>
        <v>0</v>
      </c>
      <c r="S134" s="135">
        <v>0</v>
      </c>
      <c r="T134" s="136">
        <f t="shared" ref="T134:T145" si="3">S134*H134</f>
        <v>0</v>
      </c>
      <c r="AR134" s="137" t="s">
        <v>128</v>
      </c>
      <c r="AT134" s="137" t="s">
        <v>124</v>
      </c>
      <c r="AU134" s="137" t="s">
        <v>83</v>
      </c>
      <c r="AY134" s="13" t="s">
        <v>122</v>
      </c>
      <c r="BE134" s="138">
        <f t="shared" ref="BE134:BE145" si="4">IF(N134="základní",J134,0)</f>
        <v>0</v>
      </c>
      <c r="BF134" s="138">
        <f t="shared" ref="BF134:BF145" si="5">IF(N134="snížená",J134,0)</f>
        <v>0</v>
      </c>
      <c r="BG134" s="138">
        <f t="shared" ref="BG134:BG145" si="6">IF(N134="zákl. přenesená",J134,0)</f>
        <v>0</v>
      </c>
      <c r="BH134" s="138">
        <f t="shared" ref="BH134:BH145" si="7">IF(N134="sníž. přenesená",J134,0)</f>
        <v>0</v>
      </c>
      <c r="BI134" s="138">
        <f t="shared" ref="BI134:BI145" si="8">IF(N134="nulová",J134,0)</f>
        <v>0</v>
      </c>
      <c r="BJ134" s="13" t="s">
        <v>81</v>
      </c>
      <c r="BK134" s="138">
        <f t="shared" ref="BK134:BK145" si="9">ROUND(I134*H134,2)</f>
        <v>0</v>
      </c>
      <c r="BL134" s="13" t="s">
        <v>128</v>
      </c>
      <c r="BM134" s="137" t="s">
        <v>129</v>
      </c>
    </row>
    <row r="135" spans="2:65" s="1" customFormat="1" ht="24.15" customHeight="1">
      <c r="B135" s="28"/>
      <c r="C135" s="125" t="s">
        <v>83</v>
      </c>
      <c r="D135" s="125" t="s">
        <v>124</v>
      </c>
      <c r="E135" s="126" t="s">
        <v>130</v>
      </c>
      <c r="F135" s="127" t="s">
        <v>131</v>
      </c>
      <c r="G135" s="128" t="s">
        <v>127</v>
      </c>
      <c r="H135" s="129">
        <v>489.6</v>
      </c>
      <c r="I135" s="130"/>
      <c r="J135" s="131">
        <f t="shared" si="0"/>
        <v>0</v>
      </c>
      <c r="K135" s="132"/>
      <c r="L135" s="28"/>
      <c r="M135" s="133" t="s">
        <v>1</v>
      </c>
      <c r="N135" s="134" t="s">
        <v>38</v>
      </c>
      <c r="P135" s="135">
        <f t="shared" si="1"/>
        <v>0</v>
      </c>
      <c r="Q135" s="135">
        <v>0</v>
      </c>
      <c r="R135" s="135">
        <f t="shared" si="2"/>
        <v>0</v>
      </c>
      <c r="S135" s="135">
        <v>0</v>
      </c>
      <c r="T135" s="136">
        <f t="shared" si="3"/>
        <v>0</v>
      </c>
      <c r="AR135" s="137" t="s">
        <v>128</v>
      </c>
      <c r="AT135" s="137" t="s">
        <v>124</v>
      </c>
      <c r="AU135" s="137" t="s">
        <v>83</v>
      </c>
      <c r="AY135" s="13" t="s">
        <v>122</v>
      </c>
      <c r="BE135" s="138">
        <f t="shared" si="4"/>
        <v>0</v>
      </c>
      <c r="BF135" s="138">
        <f t="shared" si="5"/>
        <v>0</v>
      </c>
      <c r="BG135" s="138">
        <f t="shared" si="6"/>
        <v>0</v>
      </c>
      <c r="BH135" s="138">
        <f t="shared" si="7"/>
        <v>0</v>
      </c>
      <c r="BI135" s="138">
        <f t="shared" si="8"/>
        <v>0</v>
      </c>
      <c r="BJ135" s="13" t="s">
        <v>81</v>
      </c>
      <c r="BK135" s="138">
        <f t="shared" si="9"/>
        <v>0</v>
      </c>
      <c r="BL135" s="13" t="s">
        <v>128</v>
      </c>
      <c r="BM135" s="137" t="s">
        <v>132</v>
      </c>
    </row>
    <row r="136" spans="2:65" s="1" customFormat="1" ht="33" customHeight="1">
      <c r="B136" s="28"/>
      <c r="C136" s="125" t="s">
        <v>133</v>
      </c>
      <c r="D136" s="125" t="s">
        <v>124</v>
      </c>
      <c r="E136" s="126" t="s">
        <v>134</v>
      </c>
      <c r="F136" s="127" t="s">
        <v>135</v>
      </c>
      <c r="G136" s="128" t="s">
        <v>127</v>
      </c>
      <c r="H136" s="129">
        <v>502.4</v>
      </c>
      <c r="I136" s="130"/>
      <c r="J136" s="131">
        <f t="shared" si="0"/>
        <v>0</v>
      </c>
      <c r="K136" s="132"/>
      <c r="L136" s="28"/>
      <c r="M136" s="133" t="s">
        <v>1</v>
      </c>
      <c r="N136" s="134" t="s">
        <v>38</v>
      </c>
      <c r="P136" s="135">
        <f t="shared" si="1"/>
        <v>0</v>
      </c>
      <c r="Q136" s="135">
        <v>0</v>
      </c>
      <c r="R136" s="135">
        <f t="shared" si="2"/>
        <v>0</v>
      </c>
      <c r="S136" s="135">
        <v>0</v>
      </c>
      <c r="T136" s="136">
        <f t="shared" si="3"/>
        <v>0</v>
      </c>
      <c r="AR136" s="137" t="s">
        <v>128</v>
      </c>
      <c r="AT136" s="137" t="s">
        <v>124</v>
      </c>
      <c r="AU136" s="137" t="s">
        <v>83</v>
      </c>
      <c r="AY136" s="13" t="s">
        <v>122</v>
      </c>
      <c r="BE136" s="138">
        <f t="shared" si="4"/>
        <v>0</v>
      </c>
      <c r="BF136" s="138">
        <f t="shared" si="5"/>
        <v>0</v>
      </c>
      <c r="BG136" s="138">
        <f t="shared" si="6"/>
        <v>0</v>
      </c>
      <c r="BH136" s="138">
        <f t="shared" si="7"/>
        <v>0</v>
      </c>
      <c r="BI136" s="138">
        <f t="shared" si="8"/>
        <v>0</v>
      </c>
      <c r="BJ136" s="13" t="s">
        <v>81</v>
      </c>
      <c r="BK136" s="138">
        <f t="shared" si="9"/>
        <v>0</v>
      </c>
      <c r="BL136" s="13" t="s">
        <v>128</v>
      </c>
      <c r="BM136" s="137" t="s">
        <v>136</v>
      </c>
    </row>
    <row r="137" spans="2:65" s="1" customFormat="1" ht="16.5" customHeight="1">
      <c r="B137" s="28"/>
      <c r="C137" s="125" t="s">
        <v>137</v>
      </c>
      <c r="D137" s="125" t="s">
        <v>124</v>
      </c>
      <c r="E137" s="126" t="s">
        <v>138</v>
      </c>
      <c r="F137" s="127" t="s">
        <v>139</v>
      </c>
      <c r="G137" s="128" t="s">
        <v>127</v>
      </c>
      <c r="H137" s="129">
        <v>3.58</v>
      </c>
      <c r="I137" s="130"/>
      <c r="J137" s="131">
        <f t="shared" si="0"/>
        <v>0</v>
      </c>
      <c r="K137" s="132"/>
      <c r="L137" s="28"/>
      <c r="M137" s="133" t="s">
        <v>1</v>
      </c>
      <c r="N137" s="134" t="s">
        <v>38</v>
      </c>
      <c r="P137" s="135">
        <f t="shared" si="1"/>
        <v>0</v>
      </c>
      <c r="Q137" s="135">
        <v>0</v>
      </c>
      <c r="R137" s="135">
        <f t="shared" si="2"/>
        <v>0</v>
      </c>
      <c r="S137" s="135">
        <v>0</v>
      </c>
      <c r="T137" s="136">
        <f t="shared" si="3"/>
        <v>0</v>
      </c>
      <c r="AR137" s="137" t="s">
        <v>128</v>
      </c>
      <c r="AT137" s="137" t="s">
        <v>124</v>
      </c>
      <c r="AU137" s="137" t="s">
        <v>83</v>
      </c>
      <c r="AY137" s="13" t="s">
        <v>122</v>
      </c>
      <c r="BE137" s="138">
        <f t="shared" si="4"/>
        <v>0</v>
      </c>
      <c r="BF137" s="138">
        <f t="shared" si="5"/>
        <v>0</v>
      </c>
      <c r="BG137" s="138">
        <f t="shared" si="6"/>
        <v>0</v>
      </c>
      <c r="BH137" s="138">
        <f t="shared" si="7"/>
        <v>0</v>
      </c>
      <c r="BI137" s="138">
        <f t="shared" si="8"/>
        <v>0</v>
      </c>
      <c r="BJ137" s="13" t="s">
        <v>81</v>
      </c>
      <c r="BK137" s="138">
        <f t="shared" si="9"/>
        <v>0</v>
      </c>
      <c r="BL137" s="13" t="s">
        <v>128</v>
      </c>
      <c r="BM137" s="137" t="s">
        <v>140</v>
      </c>
    </row>
    <row r="138" spans="2:65" s="1" customFormat="1" ht="33" customHeight="1">
      <c r="B138" s="28"/>
      <c r="C138" s="125" t="s">
        <v>128</v>
      </c>
      <c r="D138" s="125" t="s">
        <v>124</v>
      </c>
      <c r="E138" s="126" t="s">
        <v>141</v>
      </c>
      <c r="F138" s="127" t="s">
        <v>142</v>
      </c>
      <c r="G138" s="128" t="s">
        <v>127</v>
      </c>
      <c r="H138" s="129">
        <v>303.55</v>
      </c>
      <c r="I138" s="130"/>
      <c r="J138" s="131">
        <f t="shared" si="0"/>
        <v>0</v>
      </c>
      <c r="K138" s="132"/>
      <c r="L138" s="28"/>
      <c r="M138" s="133" t="s">
        <v>1</v>
      </c>
      <c r="N138" s="134" t="s">
        <v>38</v>
      </c>
      <c r="P138" s="135">
        <f t="shared" si="1"/>
        <v>0</v>
      </c>
      <c r="Q138" s="135">
        <v>0</v>
      </c>
      <c r="R138" s="135">
        <f t="shared" si="2"/>
        <v>0</v>
      </c>
      <c r="S138" s="135">
        <v>0</v>
      </c>
      <c r="T138" s="136">
        <f t="shared" si="3"/>
        <v>0</v>
      </c>
      <c r="AR138" s="137" t="s">
        <v>128</v>
      </c>
      <c r="AT138" s="137" t="s">
        <v>124</v>
      </c>
      <c r="AU138" s="137" t="s">
        <v>83</v>
      </c>
      <c r="AY138" s="13" t="s">
        <v>122</v>
      </c>
      <c r="BE138" s="138">
        <f t="shared" si="4"/>
        <v>0</v>
      </c>
      <c r="BF138" s="138">
        <f t="shared" si="5"/>
        <v>0</v>
      </c>
      <c r="BG138" s="138">
        <f t="shared" si="6"/>
        <v>0</v>
      </c>
      <c r="BH138" s="138">
        <f t="shared" si="7"/>
        <v>0</v>
      </c>
      <c r="BI138" s="138">
        <f t="shared" si="8"/>
        <v>0</v>
      </c>
      <c r="BJ138" s="13" t="s">
        <v>81</v>
      </c>
      <c r="BK138" s="138">
        <f t="shared" si="9"/>
        <v>0</v>
      </c>
      <c r="BL138" s="13" t="s">
        <v>128</v>
      </c>
      <c r="BM138" s="137" t="s">
        <v>143</v>
      </c>
    </row>
    <row r="139" spans="2:65" s="1" customFormat="1" ht="37.799999999999997" customHeight="1">
      <c r="B139" s="28"/>
      <c r="C139" s="125" t="s">
        <v>144</v>
      </c>
      <c r="D139" s="125" t="s">
        <v>124</v>
      </c>
      <c r="E139" s="126" t="s">
        <v>145</v>
      </c>
      <c r="F139" s="127" t="s">
        <v>146</v>
      </c>
      <c r="G139" s="128" t="s">
        <v>127</v>
      </c>
      <c r="H139" s="129">
        <v>4553</v>
      </c>
      <c r="I139" s="130"/>
      <c r="J139" s="131">
        <f t="shared" si="0"/>
        <v>0</v>
      </c>
      <c r="K139" s="132"/>
      <c r="L139" s="28"/>
      <c r="M139" s="133" t="s">
        <v>1</v>
      </c>
      <c r="N139" s="134" t="s">
        <v>38</v>
      </c>
      <c r="P139" s="135">
        <f t="shared" si="1"/>
        <v>0</v>
      </c>
      <c r="Q139" s="135">
        <v>0</v>
      </c>
      <c r="R139" s="135">
        <f t="shared" si="2"/>
        <v>0</v>
      </c>
      <c r="S139" s="135">
        <v>0</v>
      </c>
      <c r="T139" s="136">
        <f t="shared" si="3"/>
        <v>0</v>
      </c>
      <c r="AR139" s="137" t="s">
        <v>128</v>
      </c>
      <c r="AT139" s="137" t="s">
        <v>124</v>
      </c>
      <c r="AU139" s="137" t="s">
        <v>83</v>
      </c>
      <c r="AY139" s="13" t="s">
        <v>122</v>
      </c>
      <c r="BE139" s="138">
        <f t="shared" si="4"/>
        <v>0</v>
      </c>
      <c r="BF139" s="138">
        <f t="shared" si="5"/>
        <v>0</v>
      </c>
      <c r="BG139" s="138">
        <f t="shared" si="6"/>
        <v>0</v>
      </c>
      <c r="BH139" s="138">
        <f t="shared" si="7"/>
        <v>0</v>
      </c>
      <c r="BI139" s="138">
        <f t="shared" si="8"/>
        <v>0</v>
      </c>
      <c r="BJ139" s="13" t="s">
        <v>81</v>
      </c>
      <c r="BK139" s="138">
        <f t="shared" si="9"/>
        <v>0</v>
      </c>
      <c r="BL139" s="13" t="s">
        <v>128</v>
      </c>
      <c r="BM139" s="137" t="s">
        <v>147</v>
      </c>
    </row>
    <row r="140" spans="2:65" s="1" customFormat="1" ht="24.15" customHeight="1">
      <c r="B140" s="28"/>
      <c r="C140" s="125" t="s">
        <v>148</v>
      </c>
      <c r="D140" s="125" t="s">
        <v>124</v>
      </c>
      <c r="E140" s="126" t="s">
        <v>149</v>
      </c>
      <c r="F140" s="127" t="s">
        <v>150</v>
      </c>
      <c r="G140" s="128" t="s">
        <v>127</v>
      </c>
      <c r="H140" s="129">
        <v>303.55</v>
      </c>
      <c r="I140" s="130"/>
      <c r="J140" s="131">
        <f t="shared" si="0"/>
        <v>0</v>
      </c>
      <c r="K140" s="132"/>
      <c r="L140" s="28"/>
      <c r="M140" s="133" t="s">
        <v>1</v>
      </c>
      <c r="N140" s="134" t="s">
        <v>38</v>
      </c>
      <c r="P140" s="135">
        <f t="shared" si="1"/>
        <v>0</v>
      </c>
      <c r="Q140" s="135">
        <v>0</v>
      </c>
      <c r="R140" s="135">
        <f t="shared" si="2"/>
        <v>0</v>
      </c>
      <c r="S140" s="135">
        <v>0</v>
      </c>
      <c r="T140" s="136">
        <f t="shared" si="3"/>
        <v>0</v>
      </c>
      <c r="AR140" s="137" t="s">
        <v>128</v>
      </c>
      <c r="AT140" s="137" t="s">
        <v>124</v>
      </c>
      <c r="AU140" s="137" t="s">
        <v>83</v>
      </c>
      <c r="AY140" s="13" t="s">
        <v>122</v>
      </c>
      <c r="BE140" s="138">
        <f t="shared" si="4"/>
        <v>0</v>
      </c>
      <c r="BF140" s="138">
        <f t="shared" si="5"/>
        <v>0</v>
      </c>
      <c r="BG140" s="138">
        <f t="shared" si="6"/>
        <v>0</v>
      </c>
      <c r="BH140" s="138">
        <f t="shared" si="7"/>
        <v>0</v>
      </c>
      <c r="BI140" s="138">
        <f t="shared" si="8"/>
        <v>0</v>
      </c>
      <c r="BJ140" s="13" t="s">
        <v>81</v>
      </c>
      <c r="BK140" s="138">
        <f t="shared" si="9"/>
        <v>0</v>
      </c>
      <c r="BL140" s="13" t="s">
        <v>128</v>
      </c>
      <c r="BM140" s="137" t="s">
        <v>151</v>
      </c>
    </row>
    <row r="141" spans="2:65" s="1" customFormat="1" ht="16.5" customHeight="1">
      <c r="B141" s="28"/>
      <c r="C141" s="125" t="s">
        <v>152</v>
      </c>
      <c r="D141" s="125" t="s">
        <v>124</v>
      </c>
      <c r="E141" s="126" t="s">
        <v>153</v>
      </c>
      <c r="F141" s="127" t="s">
        <v>154</v>
      </c>
      <c r="G141" s="128" t="s">
        <v>127</v>
      </c>
      <c r="H141" s="129">
        <v>303.55</v>
      </c>
      <c r="I141" s="130"/>
      <c r="J141" s="131">
        <f t="shared" si="0"/>
        <v>0</v>
      </c>
      <c r="K141" s="132"/>
      <c r="L141" s="28"/>
      <c r="M141" s="133" t="s">
        <v>1</v>
      </c>
      <c r="N141" s="134" t="s">
        <v>38</v>
      </c>
      <c r="P141" s="135">
        <f t="shared" si="1"/>
        <v>0</v>
      </c>
      <c r="Q141" s="135">
        <v>0</v>
      </c>
      <c r="R141" s="135">
        <f t="shared" si="2"/>
        <v>0</v>
      </c>
      <c r="S141" s="135">
        <v>0</v>
      </c>
      <c r="T141" s="136">
        <f t="shared" si="3"/>
        <v>0</v>
      </c>
      <c r="AR141" s="137" t="s">
        <v>128</v>
      </c>
      <c r="AT141" s="137" t="s">
        <v>124</v>
      </c>
      <c r="AU141" s="137" t="s">
        <v>83</v>
      </c>
      <c r="AY141" s="13" t="s">
        <v>122</v>
      </c>
      <c r="BE141" s="138">
        <f t="shared" si="4"/>
        <v>0</v>
      </c>
      <c r="BF141" s="138">
        <f t="shared" si="5"/>
        <v>0</v>
      </c>
      <c r="BG141" s="138">
        <f t="shared" si="6"/>
        <v>0</v>
      </c>
      <c r="BH141" s="138">
        <f t="shared" si="7"/>
        <v>0</v>
      </c>
      <c r="BI141" s="138">
        <f t="shared" si="8"/>
        <v>0</v>
      </c>
      <c r="BJ141" s="13" t="s">
        <v>81</v>
      </c>
      <c r="BK141" s="138">
        <f t="shared" si="9"/>
        <v>0</v>
      </c>
      <c r="BL141" s="13" t="s">
        <v>128</v>
      </c>
      <c r="BM141" s="137" t="s">
        <v>155</v>
      </c>
    </row>
    <row r="142" spans="2:65" s="1" customFormat="1" ht="24.15" customHeight="1">
      <c r="B142" s="28"/>
      <c r="C142" s="125" t="s">
        <v>156</v>
      </c>
      <c r="D142" s="125" t="s">
        <v>124</v>
      </c>
      <c r="E142" s="126" t="s">
        <v>157</v>
      </c>
      <c r="F142" s="127" t="s">
        <v>158</v>
      </c>
      <c r="G142" s="128" t="s">
        <v>159</v>
      </c>
      <c r="H142" s="129">
        <v>455.25</v>
      </c>
      <c r="I142" s="130"/>
      <c r="J142" s="131">
        <f t="shared" si="0"/>
        <v>0</v>
      </c>
      <c r="K142" s="132"/>
      <c r="L142" s="28"/>
      <c r="M142" s="133" t="s">
        <v>1</v>
      </c>
      <c r="N142" s="134" t="s">
        <v>38</v>
      </c>
      <c r="P142" s="135">
        <f t="shared" si="1"/>
        <v>0</v>
      </c>
      <c r="Q142" s="135">
        <v>0</v>
      </c>
      <c r="R142" s="135">
        <f t="shared" si="2"/>
        <v>0</v>
      </c>
      <c r="S142" s="135">
        <v>0</v>
      </c>
      <c r="T142" s="136">
        <f t="shared" si="3"/>
        <v>0</v>
      </c>
      <c r="AR142" s="137" t="s">
        <v>128</v>
      </c>
      <c r="AT142" s="137" t="s">
        <v>124</v>
      </c>
      <c r="AU142" s="137" t="s">
        <v>83</v>
      </c>
      <c r="AY142" s="13" t="s">
        <v>122</v>
      </c>
      <c r="BE142" s="138">
        <f t="shared" si="4"/>
        <v>0</v>
      </c>
      <c r="BF142" s="138">
        <f t="shared" si="5"/>
        <v>0</v>
      </c>
      <c r="BG142" s="138">
        <f t="shared" si="6"/>
        <v>0</v>
      </c>
      <c r="BH142" s="138">
        <f t="shared" si="7"/>
        <v>0</v>
      </c>
      <c r="BI142" s="138">
        <f t="shared" si="8"/>
        <v>0</v>
      </c>
      <c r="BJ142" s="13" t="s">
        <v>81</v>
      </c>
      <c r="BK142" s="138">
        <f t="shared" si="9"/>
        <v>0</v>
      </c>
      <c r="BL142" s="13" t="s">
        <v>128</v>
      </c>
      <c r="BM142" s="137" t="s">
        <v>160</v>
      </c>
    </row>
    <row r="143" spans="2:65" s="1" customFormat="1" ht="24.15" customHeight="1">
      <c r="B143" s="28"/>
      <c r="C143" s="125" t="s">
        <v>161</v>
      </c>
      <c r="D143" s="125" t="s">
        <v>124</v>
      </c>
      <c r="E143" s="126" t="s">
        <v>162</v>
      </c>
      <c r="F143" s="127" t="s">
        <v>163</v>
      </c>
      <c r="G143" s="128" t="s">
        <v>127</v>
      </c>
      <c r="H143" s="129">
        <v>201.4</v>
      </c>
      <c r="I143" s="130"/>
      <c r="J143" s="131">
        <f t="shared" si="0"/>
        <v>0</v>
      </c>
      <c r="K143" s="132"/>
      <c r="L143" s="28"/>
      <c r="M143" s="133" t="s">
        <v>1</v>
      </c>
      <c r="N143" s="134" t="s">
        <v>38</v>
      </c>
      <c r="P143" s="135">
        <f t="shared" si="1"/>
        <v>0</v>
      </c>
      <c r="Q143" s="135">
        <v>0</v>
      </c>
      <c r="R143" s="135">
        <f t="shared" si="2"/>
        <v>0</v>
      </c>
      <c r="S143" s="135">
        <v>0</v>
      </c>
      <c r="T143" s="136">
        <f t="shared" si="3"/>
        <v>0</v>
      </c>
      <c r="AR143" s="137" t="s">
        <v>128</v>
      </c>
      <c r="AT143" s="137" t="s">
        <v>124</v>
      </c>
      <c r="AU143" s="137" t="s">
        <v>83</v>
      </c>
      <c r="AY143" s="13" t="s">
        <v>122</v>
      </c>
      <c r="BE143" s="138">
        <f t="shared" si="4"/>
        <v>0</v>
      </c>
      <c r="BF143" s="138">
        <f t="shared" si="5"/>
        <v>0</v>
      </c>
      <c r="BG143" s="138">
        <f t="shared" si="6"/>
        <v>0</v>
      </c>
      <c r="BH143" s="138">
        <f t="shared" si="7"/>
        <v>0</v>
      </c>
      <c r="BI143" s="138">
        <f t="shared" si="8"/>
        <v>0</v>
      </c>
      <c r="BJ143" s="13" t="s">
        <v>81</v>
      </c>
      <c r="BK143" s="138">
        <f t="shared" si="9"/>
        <v>0</v>
      </c>
      <c r="BL143" s="13" t="s">
        <v>128</v>
      </c>
      <c r="BM143" s="137" t="s">
        <v>164</v>
      </c>
    </row>
    <row r="144" spans="2:65" s="1" customFormat="1" ht="33" customHeight="1">
      <c r="B144" s="28"/>
      <c r="C144" s="125" t="s">
        <v>165</v>
      </c>
      <c r="D144" s="125" t="s">
        <v>124</v>
      </c>
      <c r="E144" s="126" t="s">
        <v>166</v>
      </c>
      <c r="F144" s="127" t="s">
        <v>167</v>
      </c>
      <c r="G144" s="128" t="s">
        <v>127</v>
      </c>
      <c r="H144" s="129">
        <v>244.8</v>
      </c>
      <c r="I144" s="130"/>
      <c r="J144" s="131">
        <f t="shared" si="0"/>
        <v>0</v>
      </c>
      <c r="K144" s="132"/>
      <c r="L144" s="28"/>
      <c r="M144" s="133" t="s">
        <v>1</v>
      </c>
      <c r="N144" s="134" t="s">
        <v>38</v>
      </c>
      <c r="P144" s="135">
        <f t="shared" si="1"/>
        <v>0</v>
      </c>
      <c r="Q144" s="135">
        <v>0</v>
      </c>
      <c r="R144" s="135">
        <f t="shared" si="2"/>
        <v>0</v>
      </c>
      <c r="S144" s="135">
        <v>0</v>
      </c>
      <c r="T144" s="136">
        <f t="shared" si="3"/>
        <v>0</v>
      </c>
      <c r="AR144" s="137" t="s">
        <v>128</v>
      </c>
      <c r="AT144" s="137" t="s">
        <v>124</v>
      </c>
      <c r="AU144" s="137" t="s">
        <v>83</v>
      </c>
      <c r="AY144" s="13" t="s">
        <v>122</v>
      </c>
      <c r="BE144" s="138">
        <f t="shared" si="4"/>
        <v>0</v>
      </c>
      <c r="BF144" s="138">
        <f t="shared" si="5"/>
        <v>0</v>
      </c>
      <c r="BG144" s="138">
        <f t="shared" si="6"/>
        <v>0</v>
      </c>
      <c r="BH144" s="138">
        <f t="shared" si="7"/>
        <v>0</v>
      </c>
      <c r="BI144" s="138">
        <f t="shared" si="8"/>
        <v>0</v>
      </c>
      <c r="BJ144" s="13" t="s">
        <v>81</v>
      </c>
      <c r="BK144" s="138">
        <f t="shared" si="9"/>
        <v>0</v>
      </c>
      <c r="BL144" s="13" t="s">
        <v>128</v>
      </c>
      <c r="BM144" s="137" t="s">
        <v>168</v>
      </c>
    </row>
    <row r="145" spans="2:65" s="1" customFormat="1" ht="16.5" customHeight="1">
      <c r="B145" s="28"/>
      <c r="C145" s="139" t="s">
        <v>169</v>
      </c>
      <c r="D145" s="139" t="s">
        <v>170</v>
      </c>
      <c r="E145" s="140" t="s">
        <v>171</v>
      </c>
      <c r="F145" s="141" t="s">
        <v>172</v>
      </c>
      <c r="G145" s="142" t="s">
        <v>159</v>
      </c>
      <c r="H145" s="143">
        <v>493.68</v>
      </c>
      <c r="I145" s="144"/>
      <c r="J145" s="145">
        <f t="shared" si="0"/>
        <v>0</v>
      </c>
      <c r="K145" s="146"/>
      <c r="L145" s="147"/>
      <c r="M145" s="148" t="s">
        <v>1</v>
      </c>
      <c r="N145" s="149" t="s">
        <v>38</v>
      </c>
      <c r="P145" s="135">
        <f t="shared" si="1"/>
        <v>0</v>
      </c>
      <c r="Q145" s="135">
        <v>1</v>
      </c>
      <c r="R145" s="135">
        <f t="shared" si="2"/>
        <v>493.68</v>
      </c>
      <c r="S145" s="135">
        <v>0</v>
      </c>
      <c r="T145" s="136">
        <f t="shared" si="3"/>
        <v>0</v>
      </c>
      <c r="AR145" s="137" t="s">
        <v>156</v>
      </c>
      <c r="AT145" s="137" t="s">
        <v>170</v>
      </c>
      <c r="AU145" s="137" t="s">
        <v>83</v>
      </c>
      <c r="AY145" s="13" t="s">
        <v>122</v>
      </c>
      <c r="BE145" s="138">
        <f t="shared" si="4"/>
        <v>0</v>
      </c>
      <c r="BF145" s="138">
        <f t="shared" si="5"/>
        <v>0</v>
      </c>
      <c r="BG145" s="138">
        <f t="shared" si="6"/>
        <v>0</v>
      </c>
      <c r="BH145" s="138">
        <f t="shared" si="7"/>
        <v>0</v>
      </c>
      <c r="BI145" s="138">
        <f t="shared" si="8"/>
        <v>0</v>
      </c>
      <c r="BJ145" s="13" t="s">
        <v>81</v>
      </c>
      <c r="BK145" s="138">
        <f t="shared" si="9"/>
        <v>0</v>
      </c>
      <c r="BL145" s="13" t="s">
        <v>128</v>
      </c>
      <c r="BM145" s="137" t="s">
        <v>173</v>
      </c>
    </row>
    <row r="146" spans="2:65" s="11" customFormat="1" ht="22.8" customHeight="1">
      <c r="B146" s="113"/>
      <c r="D146" s="114" t="s">
        <v>72</v>
      </c>
      <c r="E146" s="123" t="s">
        <v>133</v>
      </c>
      <c r="F146" s="123" t="s">
        <v>174</v>
      </c>
      <c r="I146" s="116"/>
      <c r="J146" s="124">
        <f>BK146</f>
        <v>0</v>
      </c>
      <c r="L146" s="113"/>
      <c r="M146" s="118"/>
      <c r="P146" s="119">
        <f>SUM(P147:P150)</f>
        <v>0</v>
      </c>
      <c r="R146" s="119">
        <f>SUM(R147:R150)</f>
        <v>0.33200000000000002</v>
      </c>
      <c r="T146" s="120">
        <f>SUM(T147:T150)</f>
        <v>0</v>
      </c>
      <c r="AR146" s="114" t="s">
        <v>81</v>
      </c>
      <c r="AT146" s="121" t="s">
        <v>72</v>
      </c>
      <c r="AU146" s="121" t="s">
        <v>81</v>
      </c>
      <c r="AY146" s="114" t="s">
        <v>122</v>
      </c>
      <c r="BK146" s="122">
        <f>SUM(BK147:BK150)</f>
        <v>0</v>
      </c>
    </row>
    <row r="147" spans="2:65" s="1" customFormat="1" ht="16.5" customHeight="1">
      <c r="B147" s="28"/>
      <c r="C147" s="125" t="s">
        <v>175</v>
      </c>
      <c r="D147" s="125" t="s">
        <v>124</v>
      </c>
      <c r="E147" s="126" t="s">
        <v>176</v>
      </c>
      <c r="F147" s="127" t="s">
        <v>177</v>
      </c>
      <c r="G147" s="128" t="s">
        <v>178</v>
      </c>
      <c r="H147" s="129">
        <v>1</v>
      </c>
      <c r="I147" s="130"/>
      <c r="J147" s="131">
        <f>ROUND(I147*H147,2)</f>
        <v>0</v>
      </c>
      <c r="K147" s="132"/>
      <c r="L147" s="28"/>
      <c r="M147" s="133" t="s">
        <v>1</v>
      </c>
      <c r="N147" s="134" t="s">
        <v>38</v>
      </c>
      <c r="P147" s="135">
        <f>O147*H147</f>
        <v>0</v>
      </c>
      <c r="Q147" s="135">
        <v>0</v>
      </c>
      <c r="R147" s="135">
        <f>Q147*H147</f>
        <v>0</v>
      </c>
      <c r="S147" s="135">
        <v>0</v>
      </c>
      <c r="T147" s="136">
        <f>S147*H147</f>
        <v>0</v>
      </c>
      <c r="AR147" s="137" t="s">
        <v>128</v>
      </c>
      <c r="AT147" s="137" t="s">
        <v>124</v>
      </c>
      <c r="AU147" s="137" t="s">
        <v>83</v>
      </c>
      <c r="AY147" s="13" t="s">
        <v>122</v>
      </c>
      <c r="BE147" s="138">
        <f>IF(N147="základní",J147,0)</f>
        <v>0</v>
      </c>
      <c r="BF147" s="138">
        <f>IF(N147="snížená",J147,0)</f>
        <v>0</v>
      </c>
      <c r="BG147" s="138">
        <f>IF(N147="zákl. přenesená",J147,0)</f>
        <v>0</v>
      </c>
      <c r="BH147" s="138">
        <f>IF(N147="sníž. přenesená",J147,0)</f>
        <v>0</v>
      </c>
      <c r="BI147" s="138">
        <f>IF(N147="nulová",J147,0)</f>
        <v>0</v>
      </c>
      <c r="BJ147" s="13" t="s">
        <v>81</v>
      </c>
      <c r="BK147" s="138">
        <f>ROUND(I147*H147,2)</f>
        <v>0</v>
      </c>
      <c r="BL147" s="13" t="s">
        <v>128</v>
      </c>
      <c r="BM147" s="137" t="s">
        <v>179</v>
      </c>
    </row>
    <row r="148" spans="2:65" s="1" customFormat="1" ht="21.75" customHeight="1">
      <c r="B148" s="28"/>
      <c r="C148" s="139" t="s">
        <v>180</v>
      </c>
      <c r="D148" s="139" t="s">
        <v>170</v>
      </c>
      <c r="E148" s="140" t="s">
        <v>181</v>
      </c>
      <c r="F148" s="141" t="s">
        <v>182</v>
      </c>
      <c r="G148" s="142" t="s">
        <v>178</v>
      </c>
      <c r="H148" s="143">
        <v>1</v>
      </c>
      <c r="I148" s="144"/>
      <c r="J148" s="145">
        <f>ROUND(I148*H148,2)</f>
        <v>0</v>
      </c>
      <c r="K148" s="146"/>
      <c r="L148" s="147"/>
      <c r="M148" s="148" t="s">
        <v>1</v>
      </c>
      <c r="N148" s="149" t="s">
        <v>38</v>
      </c>
      <c r="P148" s="135">
        <f>O148*H148</f>
        <v>0</v>
      </c>
      <c r="Q148" s="135">
        <v>0.26400000000000001</v>
      </c>
      <c r="R148" s="135">
        <f>Q148*H148</f>
        <v>0.26400000000000001</v>
      </c>
      <c r="S148" s="135">
        <v>0</v>
      </c>
      <c r="T148" s="136">
        <f>S148*H148</f>
        <v>0</v>
      </c>
      <c r="AR148" s="137" t="s">
        <v>156</v>
      </c>
      <c r="AT148" s="137" t="s">
        <v>170</v>
      </c>
      <c r="AU148" s="137" t="s">
        <v>83</v>
      </c>
      <c r="AY148" s="13" t="s">
        <v>122</v>
      </c>
      <c r="BE148" s="138">
        <f>IF(N148="základní",J148,0)</f>
        <v>0</v>
      </c>
      <c r="BF148" s="138">
        <f>IF(N148="snížená",J148,0)</f>
        <v>0</v>
      </c>
      <c r="BG148" s="138">
        <f>IF(N148="zákl. přenesená",J148,0)</f>
        <v>0</v>
      </c>
      <c r="BH148" s="138">
        <f>IF(N148="sníž. přenesená",J148,0)</f>
        <v>0</v>
      </c>
      <c r="BI148" s="138">
        <f>IF(N148="nulová",J148,0)</f>
        <v>0</v>
      </c>
      <c r="BJ148" s="13" t="s">
        <v>81</v>
      </c>
      <c r="BK148" s="138">
        <f>ROUND(I148*H148,2)</f>
        <v>0</v>
      </c>
      <c r="BL148" s="13" t="s">
        <v>128</v>
      </c>
      <c r="BM148" s="137" t="s">
        <v>183</v>
      </c>
    </row>
    <row r="149" spans="2:65" s="1" customFormat="1" ht="16.5" customHeight="1">
      <c r="B149" s="28"/>
      <c r="C149" s="139" t="s">
        <v>184</v>
      </c>
      <c r="D149" s="139" t="s">
        <v>170</v>
      </c>
      <c r="E149" s="140" t="s">
        <v>185</v>
      </c>
      <c r="F149" s="141" t="s">
        <v>186</v>
      </c>
      <c r="G149" s="142" t="s">
        <v>178</v>
      </c>
      <c r="H149" s="143">
        <v>1</v>
      </c>
      <c r="I149" s="144"/>
      <c r="J149" s="145">
        <f>ROUND(I149*H149,2)</f>
        <v>0</v>
      </c>
      <c r="K149" s="146"/>
      <c r="L149" s="147"/>
      <c r="M149" s="148" t="s">
        <v>1</v>
      </c>
      <c r="N149" s="149" t="s">
        <v>38</v>
      </c>
      <c r="P149" s="135">
        <f>O149*H149</f>
        <v>0</v>
      </c>
      <c r="Q149" s="135">
        <v>6.8000000000000005E-2</v>
      </c>
      <c r="R149" s="135">
        <f>Q149*H149</f>
        <v>6.8000000000000005E-2</v>
      </c>
      <c r="S149" s="135">
        <v>0</v>
      </c>
      <c r="T149" s="136">
        <f>S149*H149</f>
        <v>0</v>
      </c>
      <c r="AR149" s="137" t="s">
        <v>156</v>
      </c>
      <c r="AT149" s="137" t="s">
        <v>170</v>
      </c>
      <c r="AU149" s="137" t="s">
        <v>83</v>
      </c>
      <c r="AY149" s="13" t="s">
        <v>122</v>
      </c>
      <c r="BE149" s="138">
        <f>IF(N149="základní",J149,0)</f>
        <v>0</v>
      </c>
      <c r="BF149" s="138">
        <f>IF(N149="snížená",J149,0)</f>
        <v>0</v>
      </c>
      <c r="BG149" s="138">
        <f>IF(N149="zákl. přenesená",J149,0)</f>
        <v>0</v>
      </c>
      <c r="BH149" s="138">
        <f>IF(N149="sníž. přenesená",J149,0)</f>
        <v>0</v>
      </c>
      <c r="BI149" s="138">
        <f>IF(N149="nulová",J149,0)</f>
        <v>0</v>
      </c>
      <c r="BJ149" s="13" t="s">
        <v>81</v>
      </c>
      <c r="BK149" s="138">
        <f>ROUND(I149*H149,2)</f>
        <v>0</v>
      </c>
      <c r="BL149" s="13" t="s">
        <v>128</v>
      </c>
      <c r="BM149" s="137" t="s">
        <v>187</v>
      </c>
    </row>
    <row r="150" spans="2:65" s="1" customFormat="1" ht="105.6">
      <c r="B150" s="28"/>
      <c r="D150" s="150" t="s">
        <v>188</v>
      </c>
      <c r="F150" s="151" t="s">
        <v>189</v>
      </c>
      <c r="I150" s="152"/>
      <c r="L150" s="28"/>
      <c r="M150" s="153"/>
      <c r="T150" s="52"/>
      <c r="AT150" s="13" t="s">
        <v>188</v>
      </c>
      <c r="AU150" s="13" t="s">
        <v>83</v>
      </c>
    </row>
    <row r="151" spans="2:65" s="11" customFormat="1" ht="22.8" customHeight="1">
      <c r="B151" s="113"/>
      <c r="D151" s="114" t="s">
        <v>72</v>
      </c>
      <c r="E151" s="123" t="s">
        <v>128</v>
      </c>
      <c r="F151" s="123" t="s">
        <v>190</v>
      </c>
      <c r="I151" s="116"/>
      <c r="J151" s="124">
        <f>BK151</f>
        <v>0</v>
      </c>
      <c r="L151" s="113"/>
      <c r="M151" s="118"/>
      <c r="P151" s="119">
        <f>P152</f>
        <v>0</v>
      </c>
      <c r="R151" s="119">
        <f>R152</f>
        <v>0</v>
      </c>
      <c r="T151" s="120">
        <f>T152</f>
        <v>0</v>
      </c>
      <c r="AR151" s="114" t="s">
        <v>81</v>
      </c>
      <c r="AT151" s="121" t="s">
        <v>72</v>
      </c>
      <c r="AU151" s="121" t="s">
        <v>81</v>
      </c>
      <c r="AY151" s="114" t="s">
        <v>122</v>
      </c>
      <c r="BK151" s="122">
        <f>BK152</f>
        <v>0</v>
      </c>
    </row>
    <row r="152" spans="2:65" s="1" customFormat="1" ht="21.75" customHeight="1">
      <c r="B152" s="28"/>
      <c r="C152" s="125" t="s">
        <v>191</v>
      </c>
      <c r="D152" s="125" t="s">
        <v>124</v>
      </c>
      <c r="E152" s="126" t="s">
        <v>192</v>
      </c>
      <c r="F152" s="127" t="s">
        <v>193</v>
      </c>
      <c r="G152" s="128" t="s">
        <v>127</v>
      </c>
      <c r="H152" s="129">
        <v>54.4</v>
      </c>
      <c r="I152" s="130"/>
      <c r="J152" s="131">
        <f>ROUND(I152*H152,2)</f>
        <v>0</v>
      </c>
      <c r="K152" s="132"/>
      <c r="L152" s="28"/>
      <c r="M152" s="133" t="s">
        <v>1</v>
      </c>
      <c r="N152" s="134" t="s">
        <v>38</v>
      </c>
      <c r="P152" s="135">
        <f>O152*H152</f>
        <v>0</v>
      </c>
      <c r="Q152" s="135">
        <v>0</v>
      </c>
      <c r="R152" s="135">
        <f>Q152*H152</f>
        <v>0</v>
      </c>
      <c r="S152" s="135">
        <v>0</v>
      </c>
      <c r="T152" s="136">
        <f>S152*H152</f>
        <v>0</v>
      </c>
      <c r="AR152" s="137" t="s">
        <v>128</v>
      </c>
      <c r="AT152" s="137" t="s">
        <v>124</v>
      </c>
      <c r="AU152" s="137" t="s">
        <v>83</v>
      </c>
      <c r="AY152" s="13" t="s">
        <v>122</v>
      </c>
      <c r="BE152" s="138">
        <f>IF(N152="základní",J152,0)</f>
        <v>0</v>
      </c>
      <c r="BF152" s="138">
        <f>IF(N152="snížená",J152,0)</f>
        <v>0</v>
      </c>
      <c r="BG152" s="138">
        <f>IF(N152="zákl. přenesená",J152,0)</f>
        <v>0</v>
      </c>
      <c r="BH152" s="138">
        <f>IF(N152="sníž. přenesená",J152,0)</f>
        <v>0</v>
      </c>
      <c r="BI152" s="138">
        <f>IF(N152="nulová",J152,0)</f>
        <v>0</v>
      </c>
      <c r="BJ152" s="13" t="s">
        <v>81</v>
      </c>
      <c r="BK152" s="138">
        <f>ROUND(I152*H152,2)</f>
        <v>0</v>
      </c>
      <c r="BL152" s="13" t="s">
        <v>128</v>
      </c>
      <c r="BM152" s="137" t="s">
        <v>194</v>
      </c>
    </row>
    <row r="153" spans="2:65" s="11" customFormat="1" ht="22.8" customHeight="1">
      <c r="B153" s="113"/>
      <c r="D153" s="114" t="s">
        <v>72</v>
      </c>
      <c r="E153" s="123" t="s">
        <v>156</v>
      </c>
      <c r="F153" s="123" t="s">
        <v>195</v>
      </c>
      <c r="I153" s="116"/>
      <c r="J153" s="124">
        <f>BK153</f>
        <v>0</v>
      </c>
      <c r="L153" s="113"/>
      <c r="M153" s="118"/>
      <c r="P153" s="119">
        <f>P154</f>
        <v>0</v>
      </c>
      <c r="R153" s="119">
        <f>R154</f>
        <v>15.758712000000003</v>
      </c>
      <c r="T153" s="120">
        <f>T154</f>
        <v>0</v>
      </c>
      <c r="AR153" s="114" t="s">
        <v>81</v>
      </c>
      <c r="AT153" s="121" t="s">
        <v>72</v>
      </c>
      <c r="AU153" s="121" t="s">
        <v>81</v>
      </c>
      <c r="AY153" s="114" t="s">
        <v>122</v>
      </c>
      <c r="BK153" s="122">
        <f>BK154</f>
        <v>0</v>
      </c>
    </row>
    <row r="154" spans="2:65" s="1" customFormat="1" ht="49.05" customHeight="1">
      <c r="B154" s="28"/>
      <c r="C154" s="125" t="s">
        <v>196</v>
      </c>
      <c r="D154" s="125" t="s">
        <v>124</v>
      </c>
      <c r="E154" s="126" t="s">
        <v>197</v>
      </c>
      <c r="F154" s="127" t="s">
        <v>198</v>
      </c>
      <c r="G154" s="128" t="s">
        <v>127</v>
      </c>
      <c r="H154" s="129">
        <v>10.8</v>
      </c>
      <c r="I154" s="130"/>
      <c r="J154" s="131">
        <f>ROUND(I154*H154,2)</f>
        <v>0</v>
      </c>
      <c r="K154" s="132"/>
      <c r="L154" s="28"/>
      <c r="M154" s="133" t="s">
        <v>1</v>
      </c>
      <c r="N154" s="134" t="s">
        <v>38</v>
      </c>
      <c r="P154" s="135">
        <f>O154*H154</f>
        <v>0</v>
      </c>
      <c r="Q154" s="135">
        <v>1.4591400000000001</v>
      </c>
      <c r="R154" s="135">
        <f>Q154*H154</f>
        <v>15.758712000000003</v>
      </c>
      <c r="S154" s="135">
        <v>0</v>
      </c>
      <c r="T154" s="136">
        <f>S154*H154</f>
        <v>0</v>
      </c>
      <c r="AR154" s="137" t="s">
        <v>199</v>
      </c>
      <c r="AT154" s="137" t="s">
        <v>124</v>
      </c>
      <c r="AU154" s="137" t="s">
        <v>83</v>
      </c>
      <c r="AY154" s="13" t="s">
        <v>122</v>
      </c>
      <c r="BE154" s="138">
        <f>IF(N154="základní",J154,0)</f>
        <v>0</v>
      </c>
      <c r="BF154" s="138">
        <f>IF(N154="snížená",J154,0)</f>
        <v>0</v>
      </c>
      <c r="BG154" s="138">
        <f>IF(N154="zákl. přenesená",J154,0)</f>
        <v>0</v>
      </c>
      <c r="BH154" s="138">
        <f>IF(N154="sníž. přenesená",J154,0)</f>
        <v>0</v>
      </c>
      <c r="BI154" s="138">
        <f>IF(N154="nulová",J154,0)</f>
        <v>0</v>
      </c>
      <c r="BJ154" s="13" t="s">
        <v>81</v>
      </c>
      <c r="BK154" s="138">
        <f>ROUND(I154*H154,2)</f>
        <v>0</v>
      </c>
      <c r="BL154" s="13" t="s">
        <v>199</v>
      </c>
      <c r="BM154" s="137" t="s">
        <v>200</v>
      </c>
    </row>
    <row r="155" spans="2:65" s="11" customFormat="1" ht="22.8" customHeight="1">
      <c r="B155" s="113"/>
      <c r="D155" s="114" t="s">
        <v>72</v>
      </c>
      <c r="E155" s="123" t="s">
        <v>161</v>
      </c>
      <c r="F155" s="123" t="s">
        <v>201</v>
      </c>
      <c r="I155" s="116"/>
      <c r="J155" s="124">
        <f>BK155</f>
        <v>0</v>
      </c>
      <c r="L155" s="113"/>
      <c r="M155" s="118"/>
      <c r="P155" s="119">
        <f>SUM(P156:P157)</f>
        <v>0</v>
      </c>
      <c r="R155" s="119">
        <f>SUM(R156:R157)</f>
        <v>0</v>
      </c>
      <c r="T155" s="120">
        <f>SUM(T156:T157)</f>
        <v>0</v>
      </c>
      <c r="AR155" s="114" t="s">
        <v>81</v>
      </c>
      <c r="AT155" s="121" t="s">
        <v>72</v>
      </c>
      <c r="AU155" s="121" t="s">
        <v>81</v>
      </c>
      <c r="AY155" s="114" t="s">
        <v>122</v>
      </c>
      <c r="BK155" s="122">
        <f>SUM(BK156:BK157)</f>
        <v>0</v>
      </c>
    </row>
    <row r="156" spans="2:65" s="1" customFormat="1" ht="16.5" customHeight="1">
      <c r="B156" s="28"/>
      <c r="C156" s="125" t="s">
        <v>202</v>
      </c>
      <c r="D156" s="125" t="s">
        <v>124</v>
      </c>
      <c r="E156" s="126" t="s">
        <v>203</v>
      </c>
      <c r="F156" s="127" t="s">
        <v>204</v>
      </c>
      <c r="G156" s="128" t="s">
        <v>178</v>
      </c>
      <c r="H156" s="129">
        <v>305</v>
      </c>
      <c r="I156" s="130"/>
      <c r="J156" s="131">
        <f>ROUND(I156*H156,2)</f>
        <v>0</v>
      </c>
      <c r="K156" s="132"/>
      <c r="L156" s="28"/>
      <c r="M156" s="133" t="s">
        <v>1</v>
      </c>
      <c r="N156" s="134" t="s">
        <v>38</v>
      </c>
      <c r="P156" s="135">
        <f>O156*H156</f>
        <v>0</v>
      </c>
      <c r="Q156" s="135">
        <v>0</v>
      </c>
      <c r="R156" s="135">
        <f>Q156*H156</f>
        <v>0</v>
      </c>
      <c r="S156" s="135">
        <v>0</v>
      </c>
      <c r="T156" s="136">
        <f>S156*H156</f>
        <v>0</v>
      </c>
      <c r="AR156" s="137" t="s">
        <v>128</v>
      </c>
      <c r="AT156" s="137" t="s">
        <v>124</v>
      </c>
      <c r="AU156" s="137" t="s">
        <v>83</v>
      </c>
      <c r="AY156" s="13" t="s">
        <v>122</v>
      </c>
      <c r="BE156" s="138">
        <f>IF(N156="základní",J156,0)</f>
        <v>0</v>
      </c>
      <c r="BF156" s="138">
        <f>IF(N156="snížená",J156,0)</f>
        <v>0</v>
      </c>
      <c r="BG156" s="138">
        <f>IF(N156="zákl. přenesená",J156,0)</f>
        <v>0</v>
      </c>
      <c r="BH156" s="138">
        <f>IF(N156="sníž. přenesená",J156,0)</f>
        <v>0</v>
      </c>
      <c r="BI156" s="138">
        <f>IF(N156="nulová",J156,0)</f>
        <v>0</v>
      </c>
      <c r="BJ156" s="13" t="s">
        <v>81</v>
      </c>
      <c r="BK156" s="138">
        <f>ROUND(I156*H156,2)</f>
        <v>0</v>
      </c>
      <c r="BL156" s="13" t="s">
        <v>128</v>
      </c>
      <c r="BM156" s="137" t="s">
        <v>205</v>
      </c>
    </row>
    <row r="157" spans="2:65" s="1" customFormat="1" ht="16.5" customHeight="1">
      <c r="B157" s="28"/>
      <c r="C157" s="125" t="s">
        <v>206</v>
      </c>
      <c r="D157" s="125" t="s">
        <v>124</v>
      </c>
      <c r="E157" s="126" t="s">
        <v>207</v>
      </c>
      <c r="F157" s="127" t="s">
        <v>208</v>
      </c>
      <c r="G157" s="128" t="s">
        <v>209</v>
      </c>
      <c r="H157" s="129">
        <v>127.5</v>
      </c>
      <c r="I157" s="130"/>
      <c r="J157" s="131">
        <f>ROUND(I157*H157,2)</f>
        <v>0</v>
      </c>
      <c r="K157" s="132"/>
      <c r="L157" s="28"/>
      <c r="M157" s="133" t="s">
        <v>1</v>
      </c>
      <c r="N157" s="134" t="s">
        <v>38</v>
      </c>
      <c r="P157" s="135">
        <f>O157*H157</f>
        <v>0</v>
      </c>
      <c r="Q157" s="135">
        <v>0</v>
      </c>
      <c r="R157" s="135">
        <f>Q157*H157</f>
        <v>0</v>
      </c>
      <c r="S157" s="135">
        <v>0</v>
      </c>
      <c r="T157" s="136">
        <f>S157*H157</f>
        <v>0</v>
      </c>
      <c r="AR157" s="137" t="s">
        <v>128</v>
      </c>
      <c r="AT157" s="137" t="s">
        <v>124</v>
      </c>
      <c r="AU157" s="137" t="s">
        <v>83</v>
      </c>
      <c r="AY157" s="13" t="s">
        <v>122</v>
      </c>
      <c r="BE157" s="138">
        <f>IF(N157="základní",J157,0)</f>
        <v>0</v>
      </c>
      <c r="BF157" s="138">
        <f>IF(N157="snížená",J157,0)</f>
        <v>0</v>
      </c>
      <c r="BG157" s="138">
        <f>IF(N157="zákl. přenesená",J157,0)</f>
        <v>0</v>
      </c>
      <c r="BH157" s="138">
        <f>IF(N157="sníž. přenesená",J157,0)</f>
        <v>0</v>
      </c>
      <c r="BI157" s="138">
        <f>IF(N157="nulová",J157,0)</f>
        <v>0</v>
      </c>
      <c r="BJ157" s="13" t="s">
        <v>81</v>
      </c>
      <c r="BK157" s="138">
        <f>ROUND(I157*H157,2)</f>
        <v>0</v>
      </c>
      <c r="BL157" s="13" t="s">
        <v>128</v>
      </c>
      <c r="BM157" s="137" t="s">
        <v>210</v>
      </c>
    </row>
    <row r="158" spans="2:65" s="11" customFormat="1" ht="25.95" customHeight="1">
      <c r="B158" s="113"/>
      <c r="D158" s="114" t="s">
        <v>72</v>
      </c>
      <c r="E158" s="115" t="s">
        <v>211</v>
      </c>
      <c r="F158" s="115" t="s">
        <v>212</v>
      </c>
      <c r="I158" s="116"/>
      <c r="J158" s="117">
        <f>BK158</f>
        <v>0</v>
      </c>
      <c r="L158" s="113"/>
      <c r="M158" s="118"/>
      <c r="P158" s="119">
        <f>P159+P161+P277+P384+P387+P453+P462+P464</f>
        <v>0</v>
      </c>
      <c r="R158" s="119">
        <f>R159+R161+R277+R384+R387+R453+R462+R464</f>
        <v>33.307900000000004</v>
      </c>
      <c r="T158" s="120">
        <f>T159+T161+T277+T384+T387+T453+T462+T464</f>
        <v>47.375630000000001</v>
      </c>
      <c r="AR158" s="114" t="s">
        <v>83</v>
      </c>
      <c r="AT158" s="121" t="s">
        <v>72</v>
      </c>
      <c r="AU158" s="121" t="s">
        <v>73</v>
      </c>
      <c r="AY158" s="114" t="s">
        <v>122</v>
      </c>
      <c r="BK158" s="122">
        <f>BK159+BK161+BK277+BK384+BK387+BK453+BK462+BK464</f>
        <v>0</v>
      </c>
    </row>
    <row r="159" spans="2:65" s="11" customFormat="1" ht="22.8" customHeight="1">
      <c r="B159" s="113"/>
      <c r="D159" s="114" t="s">
        <v>72</v>
      </c>
      <c r="E159" s="123" t="s">
        <v>213</v>
      </c>
      <c r="F159" s="123" t="s">
        <v>214</v>
      </c>
      <c r="I159" s="116"/>
      <c r="J159" s="124">
        <f>BK159</f>
        <v>0</v>
      </c>
      <c r="L159" s="113"/>
      <c r="M159" s="118"/>
      <c r="P159" s="119">
        <f>P160</f>
        <v>0</v>
      </c>
      <c r="R159" s="119">
        <f>R160</f>
        <v>2.9190000000000001E-2</v>
      </c>
      <c r="T159" s="120">
        <f>T160</f>
        <v>0</v>
      </c>
      <c r="AR159" s="114" t="s">
        <v>83</v>
      </c>
      <c r="AT159" s="121" t="s">
        <v>72</v>
      </c>
      <c r="AU159" s="121" t="s">
        <v>81</v>
      </c>
      <c r="AY159" s="114" t="s">
        <v>122</v>
      </c>
      <c r="BK159" s="122">
        <f>BK160</f>
        <v>0</v>
      </c>
    </row>
    <row r="160" spans="2:65" s="1" customFormat="1" ht="16.5" customHeight="1">
      <c r="B160" s="28"/>
      <c r="C160" s="125" t="s">
        <v>215</v>
      </c>
      <c r="D160" s="125" t="s">
        <v>124</v>
      </c>
      <c r="E160" s="126" t="s">
        <v>216</v>
      </c>
      <c r="F160" s="127" t="s">
        <v>217</v>
      </c>
      <c r="G160" s="128" t="s">
        <v>178</v>
      </c>
      <c r="H160" s="129">
        <v>139</v>
      </c>
      <c r="I160" s="130"/>
      <c r="J160" s="131">
        <f>ROUND(I160*H160,2)</f>
        <v>0</v>
      </c>
      <c r="K160" s="132"/>
      <c r="L160" s="28"/>
      <c r="M160" s="133" t="s">
        <v>1</v>
      </c>
      <c r="N160" s="134" t="s">
        <v>38</v>
      </c>
      <c r="P160" s="135">
        <f>O160*H160</f>
        <v>0</v>
      </c>
      <c r="Q160" s="135">
        <v>2.1000000000000001E-4</v>
      </c>
      <c r="R160" s="135">
        <f>Q160*H160</f>
        <v>2.9190000000000001E-2</v>
      </c>
      <c r="S160" s="135">
        <v>0</v>
      </c>
      <c r="T160" s="136">
        <f>S160*H160</f>
        <v>0</v>
      </c>
      <c r="AR160" s="137" t="s">
        <v>199</v>
      </c>
      <c r="AT160" s="137" t="s">
        <v>124</v>
      </c>
      <c r="AU160" s="137" t="s">
        <v>83</v>
      </c>
      <c r="AY160" s="13" t="s">
        <v>122</v>
      </c>
      <c r="BE160" s="138">
        <f>IF(N160="základní",J160,0)</f>
        <v>0</v>
      </c>
      <c r="BF160" s="138">
        <f>IF(N160="snížená",J160,0)</f>
        <v>0</v>
      </c>
      <c r="BG160" s="138">
        <f>IF(N160="zákl. přenesená",J160,0)</f>
        <v>0</v>
      </c>
      <c r="BH160" s="138">
        <f>IF(N160="sníž. přenesená",J160,0)</f>
        <v>0</v>
      </c>
      <c r="BI160" s="138">
        <f>IF(N160="nulová",J160,0)</f>
        <v>0</v>
      </c>
      <c r="BJ160" s="13" t="s">
        <v>81</v>
      </c>
      <c r="BK160" s="138">
        <f>ROUND(I160*H160,2)</f>
        <v>0</v>
      </c>
      <c r="BL160" s="13" t="s">
        <v>199</v>
      </c>
      <c r="BM160" s="137" t="s">
        <v>218</v>
      </c>
    </row>
    <row r="161" spans="2:65" s="11" customFormat="1" ht="22.8" customHeight="1">
      <c r="B161" s="113"/>
      <c r="D161" s="114" t="s">
        <v>72</v>
      </c>
      <c r="E161" s="123" t="s">
        <v>219</v>
      </c>
      <c r="F161" s="123" t="s">
        <v>220</v>
      </c>
      <c r="I161" s="116"/>
      <c r="J161" s="124">
        <f>BK161</f>
        <v>0</v>
      </c>
      <c r="L161" s="113"/>
      <c r="M161" s="118"/>
      <c r="P161" s="119">
        <f>SUM(P162:P276)</f>
        <v>0</v>
      </c>
      <c r="R161" s="119">
        <f>SUM(R162:R276)</f>
        <v>11.42155</v>
      </c>
      <c r="T161" s="120">
        <f>SUM(T162:T276)</f>
        <v>36.250450000000001</v>
      </c>
      <c r="AR161" s="114" t="s">
        <v>83</v>
      </c>
      <c r="AT161" s="121" t="s">
        <v>72</v>
      </c>
      <c r="AU161" s="121" t="s">
        <v>81</v>
      </c>
      <c r="AY161" s="114" t="s">
        <v>122</v>
      </c>
      <c r="BK161" s="122">
        <f>SUM(BK162:BK276)</f>
        <v>0</v>
      </c>
    </row>
    <row r="162" spans="2:65" s="1" customFormat="1" ht="16.5" customHeight="1">
      <c r="B162" s="28"/>
      <c r="C162" s="125" t="s">
        <v>221</v>
      </c>
      <c r="D162" s="125" t="s">
        <v>124</v>
      </c>
      <c r="E162" s="126" t="s">
        <v>222</v>
      </c>
      <c r="F162" s="127" t="s">
        <v>223</v>
      </c>
      <c r="G162" s="128" t="s">
        <v>224</v>
      </c>
      <c r="H162" s="129">
        <v>1175</v>
      </c>
      <c r="I162" s="130"/>
      <c r="J162" s="131">
        <f>ROUND(I162*H162,2)</f>
        <v>0</v>
      </c>
      <c r="K162" s="132"/>
      <c r="L162" s="28"/>
      <c r="M162" s="133" t="s">
        <v>1</v>
      </c>
      <c r="N162" s="134" t="s">
        <v>38</v>
      </c>
      <c r="P162" s="135">
        <f>O162*H162</f>
        <v>0</v>
      </c>
      <c r="Q162" s="135">
        <v>0</v>
      </c>
      <c r="R162" s="135">
        <f>Q162*H162</f>
        <v>0</v>
      </c>
      <c r="S162" s="135">
        <v>3.065E-2</v>
      </c>
      <c r="T162" s="136">
        <f>S162*H162</f>
        <v>36.013750000000002</v>
      </c>
      <c r="AR162" s="137" t="s">
        <v>199</v>
      </c>
      <c r="AT162" s="137" t="s">
        <v>124</v>
      </c>
      <c r="AU162" s="137" t="s">
        <v>83</v>
      </c>
      <c r="AY162" s="13" t="s">
        <v>122</v>
      </c>
      <c r="BE162" s="138">
        <f>IF(N162="základní",J162,0)</f>
        <v>0</v>
      </c>
      <c r="BF162" s="138">
        <f>IF(N162="snížená",J162,0)</f>
        <v>0</v>
      </c>
      <c r="BG162" s="138">
        <f>IF(N162="zákl. přenesená",J162,0)</f>
        <v>0</v>
      </c>
      <c r="BH162" s="138">
        <f>IF(N162="sníž. přenesená",J162,0)</f>
        <v>0</v>
      </c>
      <c r="BI162" s="138">
        <f>IF(N162="nulová",J162,0)</f>
        <v>0</v>
      </c>
      <c r="BJ162" s="13" t="s">
        <v>81</v>
      </c>
      <c r="BK162" s="138">
        <f>ROUND(I162*H162,2)</f>
        <v>0</v>
      </c>
      <c r="BL162" s="13" t="s">
        <v>199</v>
      </c>
      <c r="BM162" s="137" t="s">
        <v>225</v>
      </c>
    </row>
    <row r="163" spans="2:65" s="1" customFormat="1" ht="16.5" customHeight="1">
      <c r="B163" s="28"/>
      <c r="C163" s="125" t="s">
        <v>226</v>
      </c>
      <c r="D163" s="125" t="s">
        <v>124</v>
      </c>
      <c r="E163" s="126" t="s">
        <v>227</v>
      </c>
      <c r="F163" s="127" t="s">
        <v>228</v>
      </c>
      <c r="G163" s="128" t="s">
        <v>224</v>
      </c>
      <c r="H163" s="129">
        <v>90</v>
      </c>
      <c r="I163" s="130"/>
      <c r="J163" s="131">
        <f>ROUND(I163*H163,2)</f>
        <v>0</v>
      </c>
      <c r="K163" s="132"/>
      <c r="L163" s="28"/>
      <c r="M163" s="133" t="s">
        <v>1</v>
      </c>
      <c r="N163" s="134" t="s">
        <v>38</v>
      </c>
      <c r="P163" s="135">
        <f>O163*H163</f>
        <v>0</v>
      </c>
      <c r="Q163" s="135">
        <v>0</v>
      </c>
      <c r="R163" s="135">
        <f>Q163*H163</f>
        <v>0</v>
      </c>
      <c r="S163" s="135">
        <v>2.63E-3</v>
      </c>
      <c r="T163" s="136">
        <f>S163*H163</f>
        <v>0.23669999999999999</v>
      </c>
      <c r="AR163" s="137" t="s">
        <v>199</v>
      </c>
      <c r="AT163" s="137" t="s">
        <v>124</v>
      </c>
      <c r="AU163" s="137" t="s">
        <v>83</v>
      </c>
      <c r="AY163" s="13" t="s">
        <v>122</v>
      </c>
      <c r="BE163" s="138">
        <f>IF(N163="základní",J163,0)</f>
        <v>0</v>
      </c>
      <c r="BF163" s="138">
        <f>IF(N163="snížená",J163,0)</f>
        <v>0</v>
      </c>
      <c r="BG163" s="138">
        <f>IF(N163="zákl. přenesená",J163,0)</f>
        <v>0</v>
      </c>
      <c r="BH163" s="138">
        <f>IF(N163="sníž. přenesená",J163,0)</f>
        <v>0</v>
      </c>
      <c r="BI163" s="138">
        <f>IF(N163="nulová",J163,0)</f>
        <v>0</v>
      </c>
      <c r="BJ163" s="13" t="s">
        <v>81</v>
      </c>
      <c r="BK163" s="138">
        <f>ROUND(I163*H163,2)</f>
        <v>0</v>
      </c>
      <c r="BL163" s="13" t="s">
        <v>199</v>
      </c>
      <c r="BM163" s="137" t="s">
        <v>229</v>
      </c>
    </row>
    <row r="164" spans="2:65" s="1" customFormat="1" ht="24.15" customHeight="1">
      <c r="B164" s="28"/>
      <c r="C164" s="125" t="s">
        <v>230</v>
      </c>
      <c r="D164" s="125" t="s">
        <v>124</v>
      </c>
      <c r="E164" s="126" t="s">
        <v>231</v>
      </c>
      <c r="F164" s="127" t="s">
        <v>232</v>
      </c>
      <c r="G164" s="128" t="s">
        <v>159</v>
      </c>
      <c r="H164" s="129">
        <v>36.5</v>
      </c>
      <c r="I164" s="130"/>
      <c r="J164" s="131">
        <f>ROUND(I164*H164,2)</f>
        <v>0</v>
      </c>
      <c r="K164" s="132"/>
      <c r="L164" s="28"/>
      <c r="M164" s="133" t="s">
        <v>1</v>
      </c>
      <c r="N164" s="134" t="s">
        <v>38</v>
      </c>
      <c r="P164" s="135">
        <f>O164*H164</f>
        <v>0</v>
      </c>
      <c r="Q164" s="135">
        <v>0</v>
      </c>
      <c r="R164" s="135">
        <f>Q164*H164</f>
        <v>0</v>
      </c>
      <c r="S164" s="135">
        <v>0</v>
      </c>
      <c r="T164" s="136">
        <f>S164*H164</f>
        <v>0</v>
      </c>
      <c r="AR164" s="137" t="s">
        <v>199</v>
      </c>
      <c r="AT164" s="137" t="s">
        <v>124</v>
      </c>
      <c r="AU164" s="137" t="s">
        <v>83</v>
      </c>
      <c r="AY164" s="13" t="s">
        <v>122</v>
      </c>
      <c r="BE164" s="138">
        <f>IF(N164="základní",J164,0)</f>
        <v>0</v>
      </c>
      <c r="BF164" s="138">
        <f>IF(N164="snížená",J164,0)</f>
        <v>0</v>
      </c>
      <c r="BG164" s="138">
        <f>IF(N164="zákl. přenesená",J164,0)</f>
        <v>0</v>
      </c>
      <c r="BH164" s="138">
        <f>IF(N164="sníž. přenesená",J164,0)</f>
        <v>0</v>
      </c>
      <c r="BI164" s="138">
        <f>IF(N164="nulová",J164,0)</f>
        <v>0</v>
      </c>
      <c r="BJ164" s="13" t="s">
        <v>81</v>
      </c>
      <c r="BK164" s="138">
        <f>ROUND(I164*H164,2)</f>
        <v>0</v>
      </c>
      <c r="BL164" s="13" t="s">
        <v>199</v>
      </c>
      <c r="BM164" s="137" t="s">
        <v>233</v>
      </c>
    </row>
    <row r="165" spans="2:65" s="1" customFormat="1" ht="16.5" customHeight="1">
      <c r="B165" s="28"/>
      <c r="C165" s="139" t="s">
        <v>234</v>
      </c>
      <c r="D165" s="139" t="s">
        <v>170</v>
      </c>
      <c r="E165" s="140" t="s">
        <v>235</v>
      </c>
      <c r="F165" s="141" t="s">
        <v>236</v>
      </c>
      <c r="G165" s="142" t="s">
        <v>178</v>
      </c>
      <c r="H165" s="143">
        <v>590</v>
      </c>
      <c r="I165" s="144"/>
      <c r="J165" s="145">
        <f>ROUND(I165*H165,2)</f>
        <v>0</v>
      </c>
      <c r="K165" s="146"/>
      <c r="L165" s="147"/>
      <c r="M165" s="148" t="s">
        <v>1</v>
      </c>
      <c r="N165" s="149" t="s">
        <v>38</v>
      </c>
      <c r="P165" s="135">
        <f>O165*H165</f>
        <v>0</v>
      </c>
      <c r="Q165" s="135">
        <v>0</v>
      </c>
      <c r="R165" s="135">
        <f>Q165*H165</f>
        <v>0</v>
      </c>
      <c r="S165" s="135">
        <v>0</v>
      </c>
      <c r="T165" s="136">
        <f>S165*H165</f>
        <v>0</v>
      </c>
      <c r="AR165" s="137" t="s">
        <v>237</v>
      </c>
      <c r="AT165" s="137" t="s">
        <v>170</v>
      </c>
      <c r="AU165" s="137" t="s">
        <v>83</v>
      </c>
      <c r="AY165" s="13" t="s">
        <v>122</v>
      </c>
      <c r="BE165" s="138">
        <f>IF(N165="základní",J165,0)</f>
        <v>0</v>
      </c>
      <c r="BF165" s="138">
        <f>IF(N165="snížená",J165,0)</f>
        <v>0</v>
      </c>
      <c r="BG165" s="138">
        <f>IF(N165="zákl. přenesená",J165,0)</f>
        <v>0</v>
      </c>
      <c r="BH165" s="138">
        <f>IF(N165="sníž. přenesená",J165,0)</f>
        <v>0</v>
      </c>
      <c r="BI165" s="138">
        <f>IF(N165="nulová",J165,0)</f>
        <v>0</v>
      </c>
      <c r="BJ165" s="13" t="s">
        <v>81</v>
      </c>
      <c r="BK165" s="138">
        <f>ROUND(I165*H165,2)</f>
        <v>0</v>
      </c>
      <c r="BL165" s="13" t="s">
        <v>199</v>
      </c>
      <c r="BM165" s="137" t="s">
        <v>238</v>
      </c>
    </row>
    <row r="166" spans="2:65" s="1" customFormat="1" ht="19.2">
      <c r="B166" s="28"/>
      <c r="D166" s="150" t="s">
        <v>188</v>
      </c>
      <c r="F166" s="151" t="s">
        <v>239</v>
      </c>
      <c r="I166" s="152"/>
      <c r="L166" s="28"/>
      <c r="M166" s="153"/>
      <c r="T166" s="52"/>
      <c r="AT166" s="13" t="s">
        <v>188</v>
      </c>
      <c r="AU166" s="13" t="s">
        <v>83</v>
      </c>
    </row>
    <row r="167" spans="2:65" s="1" customFormat="1" ht="16.5" customHeight="1">
      <c r="B167" s="28"/>
      <c r="C167" s="139" t="s">
        <v>240</v>
      </c>
      <c r="D167" s="139" t="s">
        <v>170</v>
      </c>
      <c r="E167" s="140" t="s">
        <v>241</v>
      </c>
      <c r="F167" s="141" t="s">
        <v>242</v>
      </c>
      <c r="G167" s="142" t="s">
        <v>178</v>
      </c>
      <c r="H167" s="143">
        <v>5</v>
      </c>
      <c r="I167" s="144"/>
      <c r="J167" s="145">
        <f t="shared" ref="J167:J207" si="10">ROUND(I167*H167,2)</f>
        <v>0</v>
      </c>
      <c r="K167" s="146"/>
      <c r="L167" s="147"/>
      <c r="M167" s="148" t="s">
        <v>1</v>
      </c>
      <c r="N167" s="149" t="s">
        <v>38</v>
      </c>
      <c r="P167" s="135">
        <f t="shared" ref="P167:P207" si="11">O167*H167</f>
        <v>0</v>
      </c>
      <c r="Q167" s="135">
        <v>5.0000000000000001E-4</v>
      </c>
      <c r="R167" s="135">
        <f t="shared" ref="R167:R207" si="12">Q167*H167</f>
        <v>2.5000000000000001E-3</v>
      </c>
      <c r="S167" s="135">
        <v>0</v>
      </c>
      <c r="T167" s="136">
        <f t="shared" ref="T167:T207" si="13">S167*H167</f>
        <v>0</v>
      </c>
      <c r="AR167" s="137" t="s">
        <v>237</v>
      </c>
      <c r="AT167" s="137" t="s">
        <v>170</v>
      </c>
      <c r="AU167" s="137" t="s">
        <v>83</v>
      </c>
      <c r="AY167" s="13" t="s">
        <v>122</v>
      </c>
      <c r="BE167" s="138">
        <f t="shared" ref="BE167:BE207" si="14">IF(N167="základní",J167,0)</f>
        <v>0</v>
      </c>
      <c r="BF167" s="138">
        <f t="shared" ref="BF167:BF207" si="15">IF(N167="snížená",J167,0)</f>
        <v>0</v>
      </c>
      <c r="BG167" s="138">
        <f t="shared" ref="BG167:BG207" si="16">IF(N167="zákl. přenesená",J167,0)</f>
        <v>0</v>
      </c>
      <c r="BH167" s="138">
        <f t="shared" ref="BH167:BH207" si="17">IF(N167="sníž. přenesená",J167,0)</f>
        <v>0</v>
      </c>
      <c r="BI167" s="138">
        <f t="shared" ref="BI167:BI207" si="18">IF(N167="nulová",J167,0)</f>
        <v>0</v>
      </c>
      <c r="BJ167" s="13" t="s">
        <v>81</v>
      </c>
      <c r="BK167" s="138">
        <f t="shared" ref="BK167:BK207" si="19">ROUND(I167*H167,2)</f>
        <v>0</v>
      </c>
      <c r="BL167" s="13" t="s">
        <v>199</v>
      </c>
      <c r="BM167" s="137" t="s">
        <v>243</v>
      </c>
    </row>
    <row r="168" spans="2:65" s="1" customFormat="1" ht="16.5" customHeight="1">
      <c r="B168" s="28"/>
      <c r="C168" s="139" t="s">
        <v>244</v>
      </c>
      <c r="D168" s="139" t="s">
        <v>170</v>
      </c>
      <c r="E168" s="140" t="s">
        <v>245</v>
      </c>
      <c r="F168" s="141" t="s">
        <v>242</v>
      </c>
      <c r="G168" s="142" t="s">
        <v>178</v>
      </c>
      <c r="H168" s="143">
        <v>15</v>
      </c>
      <c r="I168" s="144"/>
      <c r="J168" s="145">
        <f t="shared" si="10"/>
        <v>0</v>
      </c>
      <c r="K168" s="146"/>
      <c r="L168" s="147"/>
      <c r="M168" s="148" t="s">
        <v>1</v>
      </c>
      <c r="N168" s="149" t="s">
        <v>38</v>
      </c>
      <c r="P168" s="135">
        <f t="shared" si="11"/>
        <v>0</v>
      </c>
      <c r="Q168" s="135">
        <v>5.0000000000000001E-4</v>
      </c>
      <c r="R168" s="135">
        <f t="shared" si="12"/>
        <v>7.4999999999999997E-3</v>
      </c>
      <c r="S168" s="135">
        <v>0</v>
      </c>
      <c r="T168" s="136">
        <f t="shared" si="13"/>
        <v>0</v>
      </c>
      <c r="AR168" s="137" t="s">
        <v>237</v>
      </c>
      <c r="AT168" s="137" t="s">
        <v>170</v>
      </c>
      <c r="AU168" s="137" t="s">
        <v>83</v>
      </c>
      <c r="AY168" s="13" t="s">
        <v>122</v>
      </c>
      <c r="BE168" s="138">
        <f t="shared" si="14"/>
        <v>0</v>
      </c>
      <c r="BF168" s="138">
        <f t="shared" si="15"/>
        <v>0</v>
      </c>
      <c r="BG168" s="138">
        <f t="shared" si="16"/>
        <v>0</v>
      </c>
      <c r="BH168" s="138">
        <f t="shared" si="17"/>
        <v>0</v>
      </c>
      <c r="BI168" s="138">
        <f t="shared" si="18"/>
        <v>0</v>
      </c>
      <c r="BJ168" s="13" t="s">
        <v>81</v>
      </c>
      <c r="BK168" s="138">
        <f t="shared" si="19"/>
        <v>0</v>
      </c>
      <c r="BL168" s="13" t="s">
        <v>199</v>
      </c>
      <c r="BM168" s="137" t="s">
        <v>246</v>
      </c>
    </row>
    <row r="169" spans="2:65" s="1" customFormat="1" ht="16.5" customHeight="1">
      <c r="B169" s="28"/>
      <c r="C169" s="125" t="s">
        <v>247</v>
      </c>
      <c r="D169" s="125" t="s">
        <v>124</v>
      </c>
      <c r="E169" s="126" t="s">
        <v>248</v>
      </c>
      <c r="F169" s="127" t="s">
        <v>249</v>
      </c>
      <c r="G169" s="128" t="s">
        <v>224</v>
      </c>
      <c r="H169" s="129">
        <v>90</v>
      </c>
      <c r="I169" s="130"/>
      <c r="J169" s="131">
        <f t="shared" si="10"/>
        <v>0</v>
      </c>
      <c r="K169" s="132"/>
      <c r="L169" s="28"/>
      <c r="M169" s="133" t="s">
        <v>1</v>
      </c>
      <c r="N169" s="134" t="s">
        <v>38</v>
      </c>
      <c r="P169" s="135">
        <f t="shared" si="11"/>
        <v>0</v>
      </c>
      <c r="Q169" s="135">
        <v>1.6800000000000001E-3</v>
      </c>
      <c r="R169" s="135">
        <f t="shared" si="12"/>
        <v>0.1512</v>
      </c>
      <c r="S169" s="135">
        <v>0</v>
      </c>
      <c r="T169" s="136">
        <f t="shared" si="13"/>
        <v>0</v>
      </c>
      <c r="AR169" s="137" t="s">
        <v>199</v>
      </c>
      <c r="AT169" s="137" t="s">
        <v>124</v>
      </c>
      <c r="AU169" s="137" t="s">
        <v>83</v>
      </c>
      <c r="AY169" s="13" t="s">
        <v>122</v>
      </c>
      <c r="BE169" s="138">
        <f t="shared" si="14"/>
        <v>0</v>
      </c>
      <c r="BF169" s="138">
        <f t="shared" si="15"/>
        <v>0</v>
      </c>
      <c r="BG169" s="138">
        <f t="shared" si="16"/>
        <v>0</v>
      </c>
      <c r="BH169" s="138">
        <f t="shared" si="17"/>
        <v>0</v>
      </c>
      <c r="BI169" s="138">
        <f t="shared" si="18"/>
        <v>0</v>
      </c>
      <c r="BJ169" s="13" t="s">
        <v>81</v>
      </c>
      <c r="BK169" s="138">
        <f t="shared" si="19"/>
        <v>0</v>
      </c>
      <c r="BL169" s="13" t="s">
        <v>199</v>
      </c>
      <c r="BM169" s="137" t="s">
        <v>250</v>
      </c>
    </row>
    <row r="170" spans="2:65" s="1" customFormat="1" ht="16.5" customHeight="1">
      <c r="B170" s="28"/>
      <c r="C170" s="125" t="s">
        <v>251</v>
      </c>
      <c r="D170" s="125" t="s">
        <v>124</v>
      </c>
      <c r="E170" s="126" t="s">
        <v>252</v>
      </c>
      <c r="F170" s="127" t="s">
        <v>253</v>
      </c>
      <c r="G170" s="128" t="s">
        <v>224</v>
      </c>
      <c r="H170" s="129">
        <v>55</v>
      </c>
      <c r="I170" s="130"/>
      <c r="J170" s="131">
        <f t="shared" si="10"/>
        <v>0</v>
      </c>
      <c r="K170" s="132"/>
      <c r="L170" s="28"/>
      <c r="M170" s="133" t="s">
        <v>1</v>
      </c>
      <c r="N170" s="134" t="s">
        <v>38</v>
      </c>
      <c r="P170" s="135">
        <f t="shared" si="11"/>
        <v>0</v>
      </c>
      <c r="Q170" s="135">
        <v>1.91E-3</v>
      </c>
      <c r="R170" s="135">
        <f t="shared" si="12"/>
        <v>0.10505</v>
      </c>
      <c r="S170" s="135">
        <v>0</v>
      </c>
      <c r="T170" s="136">
        <f t="shared" si="13"/>
        <v>0</v>
      </c>
      <c r="AR170" s="137" t="s">
        <v>199</v>
      </c>
      <c r="AT170" s="137" t="s">
        <v>124</v>
      </c>
      <c r="AU170" s="137" t="s">
        <v>83</v>
      </c>
      <c r="AY170" s="13" t="s">
        <v>122</v>
      </c>
      <c r="BE170" s="138">
        <f t="shared" si="14"/>
        <v>0</v>
      </c>
      <c r="BF170" s="138">
        <f t="shared" si="15"/>
        <v>0</v>
      </c>
      <c r="BG170" s="138">
        <f t="shared" si="16"/>
        <v>0</v>
      </c>
      <c r="BH170" s="138">
        <f t="shared" si="17"/>
        <v>0</v>
      </c>
      <c r="BI170" s="138">
        <f t="shared" si="18"/>
        <v>0</v>
      </c>
      <c r="BJ170" s="13" t="s">
        <v>81</v>
      </c>
      <c r="BK170" s="138">
        <f t="shared" si="19"/>
        <v>0</v>
      </c>
      <c r="BL170" s="13" t="s">
        <v>199</v>
      </c>
      <c r="BM170" s="137" t="s">
        <v>254</v>
      </c>
    </row>
    <row r="171" spans="2:65" s="1" customFormat="1" ht="16.5" customHeight="1">
      <c r="B171" s="28"/>
      <c r="C171" s="125" t="s">
        <v>255</v>
      </c>
      <c r="D171" s="125" t="s">
        <v>124</v>
      </c>
      <c r="E171" s="126" t="s">
        <v>256</v>
      </c>
      <c r="F171" s="127" t="s">
        <v>257</v>
      </c>
      <c r="G171" s="128" t="s">
        <v>224</v>
      </c>
      <c r="H171" s="129">
        <v>5</v>
      </c>
      <c r="I171" s="130"/>
      <c r="J171" s="131">
        <f t="shared" si="10"/>
        <v>0</v>
      </c>
      <c r="K171" s="132"/>
      <c r="L171" s="28"/>
      <c r="M171" s="133" t="s">
        <v>1</v>
      </c>
      <c r="N171" s="134" t="s">
        <v>38</v>
      </c>
      <c r="P171" s="135">
        <f t="shared" si="11"/>
        <v>0</v>
      </c>
      <c r="Q171" s="135">
        <v>3.0799999999999998E-3</v>
      </c>
      <c r="R171" s="135">
        <f t="shared" si="12"/>
        <v>1.5399999999999999E-2</v>
      </c>
      <c r="S171" s="135">
        <v>0</v>
      </c>
      <c r="T171" s="136">
        <f t="shared" si="13"/>
        <v>0</v>
      </c>
      <c r="AR171" s="137" t="s">
        <v>199</v>
      </c>
      <c r="AT171" s="137" t="s">
        <v>124</v>
      </c>
      <c r="AU171" s="137" t="s">
        <v>83</v>
      </c>
      <c r="AY171" s="13" t="s">
        <v>122</v>
      </c>
      <c r="BE171" s="138">
        <f t="shared" si="14"/>
        <v>0</v>
      </c>
      <c r="BF171" s="138">
        <f t="shared" si="15"/>
        <v>0</v>
      </c>
      <c r="BG171" s="138">
        <f t="shared" si="16"/>
        <v>0</v>
      </c>
      <c r="BH171" s="138">
        <f t="shared" si="17"/>
        <v>0</v>
      </c>
      <c r="BI171" s="138">
        <f t="shared" si="18"/>
        <v>0</v>
      </c>
      <c r="BJ171" s="13" t="s">
        <v>81</v>
      </c>
      <c r="BK171" s="138">
        <f t="shared" si="19"/>
        <v>0</v>
      </c>
      <c r="BL171" s="13" t="s">
        <v>199</v>
      </c>
      <c r="BM171" s="137" t="s">
        <v>258</v>
      </c>
    </row>
    <row r="172" spans="2:65" s="1" customFormat="1" ht="16.5" customHeight="1">
      <c r="B172" s="28"/>
      <c r="C172" s="125" t="s">
        <v>259</v>
      </c>
      <c r="D172" s="125" t="s">
        <v>124</v>
      </c>
      <c r="E172" s="126" t="s">
        <v>260</v>
      </c>
      <c r="F172" s="127" t="s">
        <v>261</v>
      </c>
      <c r="G172" s="128" t="s">
        <v>224</v>
      </c>
      <c r="H172" s="129">
        <v>80</v>
      </c>
      <c r="I172" s="130"/>
      <c r="J172" s="131">
        <f t="shared" si="10"/>
        <v>0</v>
      </c>
      <c r="K172" s="132"/>
      <c r="L172" s="28"/>
      <c r="M172" s="133" t="s">
        <v>1</v>
      </c>
      <c r="N172" s="134" t="s">
        <v>38</v>
      </c>
      <c r="P172" s="135">
        <f t="shared" si="11"/>
        <v>0</v>
      </c>
      <c r="Q172" s="135">
        <v>3.0799999999999998E-3</v>
      </c>
      <c r="R172" s="135">
        <f t="shared" si="12"/>
        <v>0.24639999999999998</v>
      </c>
      <c r="S172" s="135">
        <v>0</v>
      </c>
      <c r="T172" s="136">
        <f t="shared" si="13"/>
        <v>0</v>
      </c>
      <c r="AR172" s="137" t="s">
        <v>199</v>
      </c>
      <c r="AT172" s="137" t="s">
        <v>124</v>
      </c>
      <c r="AU172" s="137" t="s">
        <v>83</v>
      </c>
      <c r="AY172" s="13" t="s">
        <v>122</v>
      </c>
      <c r="BE172" s="138">
        <f t="shared" si="14"/>
        <v>0</v>
      </c>
      <c r="BF172" s="138">
        <f t="shared" si="15"/>
        <v>0</v>
      </c>
      <c r="BG172" s="138">
        <f t="shared" si="16"/>
        <v>0</v>
      </c>
      <c r="BH172" s="138">
        <f t="shared" si="17"/>
        <v>0</v>
      </c>
      <c r="BI172" s="138">
        <f t="shared" si="18"/>
        <v>0</v>
      </c>
      <c r="BJ172" s="13" t="s">
        <v>81</v>
      </c>
      <c r="BK172" s="138">
        <f t="shared" si="19"/>
        <v>0</v>
      </c>
      <c r="BL172" s="13" t="s">
        <v>199</v>
      </c>
      <c r="BM172" s="137" t="s">
        <v>262</v>
      </c>
    </row>
    <row r="173" spans="2:65" s="1" customFormat="1" ht="16.5" customHeight="1">
      <c r="B173" s="28"/>
      <c r="C173" s="125" t="s">
        <v>263</v>
      </c>
      <c r="D173" s="125" t="s">
        <v>124</v>
      </c>
      <c r="E173" s="126" t="s">
        <v>264</v>
      </c>
      <c r="F173" s="127" t="s">
        <v>265</v>
      </c>
      <c r="G173" s="128" t="s">
        <v>224</v>
      </c>
      <c r="H173" s="129">
        <v>295</v>
      </c>
      <c r="I173" s="130"/>
      <c r="J173" s="131">
        <f t="shared" si="10"/>
        <v>0</v>
      </c>
      <c r="K173" s="132"/>
      <c r="L173" s="28"/>
      <c r="M173" s="133" t="s">
        <v>1</v>
      </c>
      <c r="N173" s="134" t="s">
        <v>38</v>
      </c>
      <c r="P173" s="135">
        <f t="shared" si="11"/>
        <v>0</v>
      </c>
      <c r="Q173" s="135">
        <v>1.42E-3</v>
      </c>
      <c r="R173" s="135">
        <f t="shared" si="12"/>
        <v>0.41889999999999999</v>
      </c>
      <c r="S173" s="135">
        <v>0</v>
      </c>
      <c r="T173" s="136">
        <f t="shared" si="13"/>
        <v>0</v>
      </c>
      <c r="AR173" s="137" t="s">
        <v>199</v>
      </c>
      <c r="AT173" s="137" t="s">
        <v>124</v>
      </c>
      <c r="AU173" s="137" t="s">
        <v>83</v>
      </c>
      <c r="AY173" s="13" t="s">
        <v>122</v>
      </c>
      <c r="BE173" s="138">
        <f t="shared" si="14"/>
        <v>0</v>
      </c>
      <c r="BF173" s="138">
        <f t="shared" si="15"/>
        <v>0</v>
      </c>
      <c r="BG173" s="138">
        <f t="shared" si="16"/>
        <v>0</v>
      </c>
      <c r="BH173" s="138">
        <f t="shared" si="17"/>
        <v>0</v>
      </c>
      <c r="BI173" s="138">
        <f t="shared" si="18"/>
        <v>0</v>
      </c>
      <c r="BJ173" s="13" t="s">
        <v>81</v>
      </c>
      <c r="BK173" s="138">
        <f t="shared" si="19"/>
        <v>0</v>
      </c>
      <c r="BL173" s="13" t="s">
        <v>199</v>
      </c>
      <c r="BM173" s="137" t="s">
        <v>266</v>
      </c>
    </row>
    <row r="174" spans="2:65" s="1" customFormat="1" ht="16.5" customHeight="1">
      <c r="B174" s="28"/>
      <c r="C174" s="125" t="s">
        <v>267</v>
      </c>
      <c r="D174" s="125" t="s">
        <v>124</v>
      </c>
      <c r="E174" s="126" t="s">
        <v>268</v>
      </c>
      <c r="F174" s="127" t="s">
        <v>269</v>
      </c>
      <c r="G174" s="128" t="s">
        <v>224</v>
      </c>
      <c r="H174" s="129">
        <v>110</v>
      </c>
      <c r="I174" s="130"/>
      <c r="J174" s="131">
        <f t="shared" si="10"/>
        <v>0</v>
      </c>
      <c r="K174" s="132"/>
      <c r="L174" s="28"/>
      <c r="M174" s="133" t="s">
        <v>1</v>
      </c>
      <c r="N174" s="134" t="s">
        <v>38</v>
      </c>
      <c r="P174" s="135">
        <f t="shared" si="11"/>
        <v>0</v>
      </c>
      <c r="Q174" s="135">
        <v>7.4400000000000004E-3</v>
      </c>
      <c r="R174" s="135">
        <f t="shared" si="12"/>
        <v>0.81840000000000002</v>
      </c>
      <c r="S174" s="135">
        <v>0</v>
      </c>
      <c r="T174" s="136">
        <f t="shared" si="13"/>
        <v>0</v>
      </c>
      <c r="AR174" s="137" t="s">
        <v>199</v>
      </c>
      <c r="AT174" s="137" t="s">
        <v>124</v>
      </c>
      <c r="AU174" s="137" t="s">
        <v>83</v>
      </c>
      <c r="AY174" s="13" t="s">
        <v>122</v>
      </c>
      <c r="BE174" s="138">
        <f t="shared" si="14"/>
        <v>0</v>
      </c>
      <c r="BF174" s="138">
        <f t="shared" si="15"/>
        <v>0</v>
      </c>
      <c r="BG174" s="138">
        <f t="shared" si="16"/>
        <v>0</v>
      </c>
      <c r="BH174" s="138">
        <f t="shared" si="17"/>
        <v>0</v>
      </c>
      <c r="BI174" s="138">
        <f t="shared" si="18"/>
        <v>0</v>
      </c>
      <c r="BJ174" s="13" t="s">
        <v>81</v>
      </c>
      <c r="BK174" s="138">
        <f t="shared" si="19"/>
        <v>0</v>
      </c>
      <c r="BL174" s="13" t="s">
        <v>199</v>
      </c>
      <c r="BM174" s="137" t="s">
        <v>270</v>
      </c>
    </row>
    <row r="175" spans="2:65" s="1" customFormat="1" ht="16.5" customHeight="1">
      <c r="B175" s="28"/>
      <c r="C175" s="125" t="s">
        <v>8</v>
      </c>
      <c r="D175" s="125" t="s">
        <v>124</v>
      </c>
      <c r="E175" s="126" t="s">
        <v>271</v>
      </c>
      <c r="F175" s="127" t="s">
        <v>272</v>
      </c>
      <c r="G175" s="128" t="s">
        <v>224</v>
      </c>
      <c r="H175" s="129">
        <v>135</v>
      </c>
      <c r="I175" s="130"/>
      <c r="J175" s="131">
        <f t="shared" si="10"/>
        <v>0</v>
      </c>
      <c r="K175" s="132"/>
      <c r="L175" s="28"/>
      <c r="M175" s="133" t="s">
        <v>1</v>
      </c>
      <c r="N175" s="134" t="s">
        <v>38</v>
      </c>
      <c r="P175" s="135">
        <f t="shared" si="11"/>
        <v>0</v>
      </c>
      <c r="Q175" s="135">
        <v>1.2319999999999999E-2</v>
      </c>
      <c r="R175" s="135">
        <f t="shared" si="12"/>
        <v>1.6632</v>
      </c>
      <c r="S175" s="135">
        <v>0</v>
      </c>
      <c r="T175" s="136">
        <f t="shared" si="13"/>
        <v>0</v>
      </c>
      <c r="AR175" s="137" t="s">
        <v>199</v>
      </c>
      <c r="AT175" s="137" t="s">
        <v>124</v>
      </c>
      <c r="AU175" s="137" t="s">
        <v>83</v>
      </c>
      <c r="AY175" s="13" t="s">
        <v>122</v>
      </c>
      <c r="BE175" s="138">
        <f t="shared" si="14"/>
        <v>0</v>
      </c>
      <c r="BF175" s="138">
        <f t="shared" si="15"/>
        <v>0</v>
      </c>
      <c r="BG175" s="138">
        <f t="shared" si="16"/>
        <v>0</v>
      </c>
      <c r="BH175" s="138">
        <f t="shared" si="17"/>
        <v>0</v>
      </c>
      <c r="BI175" s="138">
        <f t="shared" si="18"/>
        <v>0</v>
      </c>
      <c r="BJ175" s="13" t="s">
        <v>81</v>
      </c>
      <c r="BK175" s="138">
        <f t="shared" si="19"/>
        <v>0</v>
      </c>
      <c r="BL175" s="13" t="s">
        <v>199</v>
      </c>
      <c r="BM175" s="137" t="s">
        <v>273</v>
      </c>
    </row>
    <row r="176" spans="2:65" s="1" customFormat="1" ht="16.5" customHeight="1">
      <c r="B176" s="28"/>
      <c r="C176" s="125" t="s">
        <v>199</v>
      </c>
      <c r="D176" s="125" t="s">
        <v>124</v>
      </c>
      <c r="E176" s="126" t="s">
        <v>274</v>
      </c>
      <c r="F176" s="127" t="s">
        <v>275</v>
      </c>
      <c r="G176" s="128" t="s">
        <v>224</v>
      </c>
      <c r="H176" s="129">
        <v>65</v>
      </c>
      <c r="I176" s="130"/>
      <c r="J176" s="131">
        <f t="shared" si="10"/>
        <v>0</v>
      </c>
      <c r="K176" s="132"/>
      <c r="L176" s="28"/>
      <c r="M176" s="133" t="s">
        <v>1</v>
      </c>
      <c r="N176" s="134" t="s">
        <v>38</v>
      </c>
      <c r="P176" s="135">
        <f t="shared" si="11"/>
        <v>0</v>
      </c>
      <c r="Q176" s="135">
        <v>1.975E-2</v>
      </c>
      <c r="R176" s="135">
        <f t="shared" si="12"/>
        <v>1.2837499999999999</v>
      </c>
      <c r="S176" s="135">
        <v>0</v>
      </c>
      <c r="T176" s="136">
        <f t="shared" si="13"/>
        <v>0</v>
      </c>
      <c r="AR176" s="137" t="s">
        <v>199</v>
      </c>
      <c r="AT176" s="137" t="s">
        <v>124</v>
      </c>
      <c r="AU176" s="137" t="s">
        <v>83</v>
      </c>
      <c r="AY176" s="13" t="s">
        <v>122</v>
      </c>
      <c r="BE176" s="138">
        <f t="shared" si="14"/>
        <v>0</v>
      </c>
      <c r="BF176" s="138">
        <f t="shared" si="15"/>
        <v>0</v>
      </c>
      <c r="BG176" s="138">
        <f t="shared" si="16"/>
        <v>0</v>
      </c>
      <c r="BH176" s="138">
        <f t="shared" si="17"/>
        <v>0</v>
      </c>
      <c r="BI176" s="138">
        <f t="shared" si="18"/>
        <v>0</v>
      </c>
      <c r="BJ176" s="13" t="s">
        <v>81</v>
      </c>
      <c r="BK176" s="138">
        <f t="shared" si="19"/>
        <v>0</v>
      </c>
      <c r="BL176" s="13" t="s">
        <v>199</v>
      </c>
      <c r="BM176" s="137" t="s">
        <v>276</v>
      </c>
    </row>
    <row r="177" spans="2:65" s="1" customFormat="1" ht="16.5" customHeight="1">
      <c r="B177" s="28"/>
      <c r="C177" s="125" t="s">
        <v>277</v>
      </c>
      <c r="D177" s="125" t="s">
        <v>124</v>
      </c>
      <c r="E177" s="126" t="s">
        <v>278</v>
      </c>
      <c r="F177" s="127" t="s">
        <v>279</v>
      </c>
      <c r="G177" s="128" t="s">
        <v>224</v>
      </c>
      <c r="H177" s="129">
        <v>90</v>
      </c>
      <c r="I177" s="130"/>
      <c r="J177" s="131">
        <f t="shared" si="10"/>
        <v>0</v>
      </c>
      <c r="K177" s="132"/>
      <c r="L177" s="28"/>
      <c r="M177" s="133" t="s">
        <v>1</v>
      </c>
      <c r="N177" s="134" t="s">
        <v>38</v>
      </c>
      <c r="P177" s="135">
        <f t="shared" si="11"/>
        <v>0</v>
      </c>
      <c r="Q177" s="135">
        <v>2.9659999999999999E-2</v>
      </c>
      <c r="R177" s="135">
        <f t="shared" si="12"/>
        <v>2.6694</v>
      </c>
      <c r="S177" s="135">
        <v>0</v>
      </c>
      <c r="T177" s="136">
        <f t="shared" si="13"/>
        <v>0</v>
      </c>
      <c r="AR177" s="137" t="s">
        <v>199</v>
      </c>
      <c r="AT177" s="137" t="s">
        <v>124</v>
      </c>
      <c r="AU177" s="137" t="s">
        <v>83</v>
      </c>
      <c r="AY177" s="13" t="s">
        <v>122</v>
      </c>
      <c r="BE177" s="138">
        <f t="shared" si="14"/>
        <v>0</v>
      </c>
      <c r="BF177" s="138">
        <f t="shared" si="15"/>
        <v>0</v>
      </c>
      <c r="BG177" s="138">
        <f t="shared" si="16"/>
        <v>0</v>
      </c>
      <c r="BH177" s="138">
        <f t="shared" si="17"/>
        <v>0</v>
      </c>
      <c r="BI177" s="138">
        <f t="shared" si="18"/>
        <v>0</v>
      </c>
      <c r="BJ177" s="13" t="s">
        <v>81</v>
      </c>
      <c r="BK177" s="138">
        <f t="shared" si="19"/>
        <v>0</v>
      </c>
      <c r="BL177" s="13" t="s">
        <v>199</v>
      </c>
      <c r="BM177" s="137" t="s">
        <v>280</v>
      </c>
    </row>
    <row r="178" spans="2:65" s="1" customFormat="1" ht="16.5" customHeight="1">
      <c r="B178" s="28"/>
      <c r="C178" s="125" t="s">
        <v>281</v>
      </c>
      <c r="D178" s="125" t="s">
        <v>124</v>
      </c>
      <c r="E178" s="126" t="s">
        <v>282</v>
      </c>
      <c r="F178" s="127" t="s">
        <v>283</v>
      </c>
      <c r="G178" s="128" t="s">
        <v>224</v>
      </c>
      <c r="H178" s="129">
        <v>20</v>
      </c>
      <c r="I178" s="130"/>
      <c r="J178" s="131">
        <f t="shared" si="10"/>
        <v>0</v>
      </c>
      <c r="K178" s="132"/>
      <c r="L178" s="28"/>
      <c r="M178" s="133" t="s">
        <v>1</v>
      </c>
      <c r="N178" s="134" t="s">
        <v>38</v>
      </c>
      <c r="P178" s="135">
        <f t="shared" si="11"/>
        <v>0</v>
      </c>
      <c r="Q178" s="135">
        <v>4.5960000000000001E-2</v>
      </c>
      <c r="R178" s="135">
        <f t="shared" si="12"/>
        <v>0.91920000000000002</v>
      </c>
      <c r="S178" s="135">
        <v>0</v>
      </c>
      <c r="T178" s="136">
        <f t="shared" si="13"/>
        <v>0</v>
      </c>
      <c r="AR178" s="137" t="s">
        <v>199</v>
      </c>
      <c r="AT178" s="137" t="s">
        <v>124</v>
      </c>
      <c r="AU178" s="137" t="s">
        <v>83</v>
      </c>
      <c r="AY178" s="13" t="s">
        <v>122</v>
      </c>
      <c r="BE178" s="138">
        <f t="shared" si="14"/>
        <v>0</v>
      </c>
      <c r="BF178" s="138">
        <f t="shared" si="15"/>
        <v>0</v>
      </c>
      <c r="BG178" s="138">
        <f t="shared" si="16"/>
        <v>0</v>
      </c>
      <c r="BH178" s="138">
        <f t="shared" si="17"/>
        <v>0</v>
      </c>
      <c r="BI178" s="138">
        <f t="shared" si="18"/>
        <v>0</v>
      </c>
      <c r="BJ178" s="13" t="s">
        <v>81</v>
      </c>
      <c r="BK178" s="138">
        <f t="shared" si="19"/>
        <v>0</v>
      </c>
      <c r="BL178" s="13" t="s">
        <v>199</v>
      </c>
      <c r="BM178" s="137" t="s">
        <v>284</v>
      </c>
    </row>
    <row r="179" spans="2:65" s="1" customFormat="1" ht="16.5" customHeight="1">
      <c r="B179" s="28"/>
      <c r="C179" s="125" t="s">
        <v>285</v>
      </c>
      <c r="D179" s="125" t="s">
        <v>124</v>
      </c>
      <c r="E179" s="126" t="s">
        <v>286</v>
      </c>
      <c r="F179" s="127" t="s">
        <v>287</v>
      </c>
      <c r="G179" s="128" t="s">
        <v>224</v>
      </c>
      <c r="H179" s="129">
        <v>15</v>
      </c>
      <c r="I179" s="130"/>
      <c r="J179" s="131">
        <f t="shared" si="10"/>
        <v>0</v>
      </c>
      <c r="K179" s="132"/>
      <c r="L179" s="28"/>
      <c r="M179" s="133" t="s">
        <v>1</v>
      </c>
      <c r="N179" s="134" t="s">
        <v>38</v>
      </c>
      <c r="P179" s="135">
        <f t="shared" si="11"/>
        <v>0</v>
      </c>
      <c r="Q179" s="135">
        <v>9.0299999999999998E-3</v>
      </c>
      <c r="R179" s="135">
        <f t="shared" si="12"/>
        <v>0.13544999999999999</v>
      </c>
      <c r="S179" s="135">
        <v>0</v>
      </c>
      <c r="T179" s="136">
        <f t="shared" si="13"/>
        <v>0</v>
      </c>
      <c r="AR179" s="137" t="s">
        <v>199</v>
      </c>
      <c r="AT179" s="137" t="s">
        <v>124</v>
      </c>
      <c r="AU179" s="137" t="s">
        <v>83</v>
      </c>
      <c r="AY179" s="13" t="s">
        <v>122</v>
      </c>
      <c r="BE179" s="138">
        <f t="shared" si="14"/>
        <v>0</v>
      </c>
      <c r="BF179" s="138">
        <f t="shared" si="15"/>
        <v>0</v>
      </c>
      <c r="BG179" s="138">
        <f t="shared" si="16"/>
        <v>0</v>
      </c>
      <c r="BH179" s="138">
        <f t="shared" si="17"/>
        <v>0</v>
      </c>
      <c r="BI179" s="138">
        <f t="shared" si="18"/>
        <v>0</v>
      </c>
      <c r="BJ179" s="13" t="s">
        <v>81</v>
      </c>
      <c r="BK179" s="138">
        <f t="shared" si="19"/>
        <v>0</v>
      </c>
      <c r="BL179" s="13" t="s">
        <v>199</v>
      </c>
      <c r="BM179" s="137" t="s">
        <v>288</v>
      </c>
    </row>
    <row r="180" spans="2:65" s="1" customFormat="1" ht="16.5" customHeight="1">
      <c r="B180" s="28"/>
      <c r="C180" s="139" t="s">
        <v>289</v>
      </c>
      <c r="D180" s="139" t="s">
        <v>170</v>
      </c>
      <c r="E180" s="140" t="s">
        <v>290</v>
      </c>
      <c r="F180" s="141" t="s">
        <v>291</v>
      </c>
      <c r="G180" s="142" t="s">
        <v>178</v>
      </c>
      <c r="H180" s="143">
        <v>1</v>
      </c>
      <c r="I180" s="144"/>
      <c r="J180" s="145">
        <f t="shared" si="10"/>
        <v>0</v>
      </c>
      <c r="K180" s="146"/>
      <c r="L180" s="147"/>
      <c r="M180" s="148" t="s">
        <v>1</v>
      </c>
      <c r="N180" s="149" t="s">
        <v>38</v>
      </c>
      <c r="P180" s="135">
        <f t="shared" si="11"/>
        <v>0</v>
      </c>
      <c r="Q180" s="135">
        <v>7.2999999999999996E-4</v>
      </c>
      <c r="R180" s="135">
        <f t="shared" si="12"/>
        <v>7.2999999999999996E-4</v>
      </c>
      <c r="S180" s="135">
        <v>0</v>
      </c>
      <c r="T180" s="136">
        <f t="shared" si="13"/>
        <v>0</v>
      </c>
      <c r="AR180" s="137" t="s">
        <v>237</v>
      </c>
      <c r="AT180" s="137" t="s">
        <v>170</v>
      </c>
      <c r="AU180" s="137" t="s">
        <v>83</v>
      </c>
      <c r="AY180" s="13" t="s">
        <v>122</v>
      </c>
      <c r="BE180" s="138">
        <f t="shared" si="14"/>
        <v>0</v>
      </c>
      <c r="BF180" s="138">
        <f t="shared" si="15"/>
        <v>0</v>
      </c>
      <c r="BG180" s="138">
        <f t="shared" si="16"/>
        <v>0</v>
      </c>
      <c r="BH180" s="138">
        <f t="shared" si="17"/>
        <v>0</v>
      </c>
      <c r="BI180" s="138">
        <f t="shared" si="18"/>
        <v>0</v>
      </c>
      <c r="BJ180" s="13" t="s">
        <v>81</v>
      </c>
      <c r="BK180" s="138">
        <f t="shared" si="19"/>
        <v>0</v>
      </c>
      <c r="BL180" s="13" t="s">
        <v>199</v>
      </c>
      <c r="BM180" s="137" t="s">
        <v>292</v>
      </c>
    </row>
    <row r="181" spans="2:65" s="1" customFormat="1" ht="16.5" customHeight="1">
      <c r="B181" s="28"/>
      <c r="C181" s="125" t="s">
        <v>293</v>
      </c>
      <c r="D181" s="125" t="s">
        <v>124</v>
      </c>
      <c r="E181" s="126" t="s">
        <v>294</v>
      </c>
      <c r="F181" s="127" t="s">
        <v>295</v>
      </c>
      <c r="G181" s="128" t="s">
        <v>224</v>
      </c>
      <c r="H181" s="129">
        <v>15</v>
      </c>
      <c r="I181" s="130"/>
      <c r="J181" s="131">
        <f t="shared" si="10"/>
        <v>0</v>
      </c>
      <c r="K181" s="132"/>
      <c r="L181" s="28"/>
      <c r="M181" s="133" t="s">
        <v>1</v>
      </c>
      <c r="N181" s="134" t="s">
        <v>38</v>
      </c>
      <c r="P181" s="135">
        <f t="shared" si="11"/>
        <v>0</v>
      </c>
      <c r="Q181" s="135">
        <v>9.3000000000000005E-4</v>
      </c>
      <c r="R181" s="135">
        <f t="shared" si="12"/>
        <v>1.3950000000000001E-2</v>
      </c>
      <c r="S181" s="135">
        <v>0</v>
      </c>
      <c r="T181" s="136">
        <f t="shared" si="13"/>
        <v>0</v>
      </c>
      <c r="AR181" s="137" t="s">
        <v>199</v>
      </c>
      <c r="AT181" s="137" t="s">
        <v>124</v>
      </c>
      <c r="AU181" s="137" t="s">
        <v>83</v>
      </c>
      <c r="AY181" s="13" t="s">
        <v>122</v>
      </c>
      <c r="BE181" s="138">
        <f t="shared" si="14"/>
        <v>0</v>
      </c>
      <c r="BF181" s="138">
        <f t="shared" si="15"/>
        <v>0</v>
      </c>
      <c r="BG181" s="138">
        <f t="shared" si="16"/>
        <v>0</v>
      </c>
      <c r="BH181" s="138">
        <f t="shared" si="17"/>
        <v>0</v>
      </c>
      <c r="BI181" s="138">
        <f t="shared" si="18"/>
        <v>0</v>
      </c>
      <c r="BJ181" s="13" t="s">
        <v>81</v>
      </c>
      <c r="BK181" s="138">
        <f t="shared" si="19"/>
        <v>0</v>
      </c>
      <c r="BL181" s="13" t="s">
        <v>199</v>
      </c>
      <c r="BM181" s="137" t="s">
        <v>296</v>
      </c>
    </row>
    <row r="182" spans="2:65" s="1" customFormat="1" ht="16.5" customHeight="1">
      <c r="B182" s="28"/>
      <c r="C182" s="125" t="s">
        <v>297</v>
      </c>
      <c r="D182" s="125" t="s">
        <v>124</v>
      </c>
      <c r="E182" s="126" t="s">
        <v>298</v>
      </c>
      <c r="F182" s="127" t="s">
        <v>299</v>
      </c>
      <c r="G182" s="128" t="s">
        <v>224</v>
      </c>
      <c r="H182" s="129">
        <v>20</v>
      </c>
      <c r="I182" s="130"/>
      <c r="J182" s="131">
        <f t="shared" si="10"/>
        <v>0</v>
      </c>
      <c r="K182" s="132"/>
      <c r="L182" s="28"/>
      <c r="M182" s="133" t="s">
        <v>1</v>
      </c>
      <c r="N182" s="134" t="s">
        <v>38</v>
      </c>
      <c r="P182" s="135">
        <f t="shared" si="11"/>
        <v>0</v>
      </c>
      <c r="Q182" s="135">
        <v>1.7700000000000001E-3</v>
      </c>
      <c r="R182" s="135">
        <f t="shared" si="12"/>
        <v>3.5400000000000001E-2</v>
      </c>
      <c r="S182" s="135">
        <v>0</v>
      </c>
      <c r="T182" s="136">
        <f t="shared" si="13"/>
        <v>0</v>
      </c>
      <c r="AR182" s="137" t="s">
        <v>199</v>
      </c>
      <c r="AT182" s="137" t="s">
        <v>124</v>
      </c>
      <c r="AU182" s="137" t="s">
        <v>83</v>
      </c>
      <c r="AY182" s="13" t="s">
        <v>122</v>
      </c>
      <c r="BE182" s="138">
        <f t="shared" si="14"/>
        <v>0</v>
      </c>
      <c r="BF182" s="138">
        <f t="shared" si="15"/>
        <v>0</v>
      </c>
      <c r="BG182" s="138">
        <f t="shared" si="16"/>
        <v>0</v>
      </c>
      <c r="BH182" s="138">
        <f t="shared" si="17"/>
        <v>0</v>
      </c>
      <c r="BI182" s="138">
        <f t="shared" si="18"/>
        <v>0</v>
      </c>
      <c r="BJ182" s="13" t="s">
        <v>81</v>
      </c>
      <c r="BK182" s="138">
        <f t="shared" si="19"/>
        <v>0</v>
      </c>
      <c r="BL182" s="13" t="s">
        <v>199</v>
      </c>
      <c r="BM182" s="137" t="s">
        <v>300</v>
      </c>
    </row>
    <row r="183" spans="2:65" s="1" customFormat="1" ht="16.5" customHeight="1">
      <c r="B183" s="28"/>
      <c r="C183" s="125" t="s">
        <v>301</v>
      </c>
      <c r="D183" s="125" t="s">
        <v>124</v>
      </c>
      <c r="E183" s="126" t="s">
        <v>302</v>
      </c>
      <c r="F183" s="127" t="s">
        <v>303</v>
      </c>
      <c r="G183" s="128" t="s">
        <v>224</v>
      </c>
      <c r="H183" s="129">
        <v>10</v>
      </c>
      <c r="I183" s="130"/>
      <c r="J183" s="131">
        <f t="shared" si="10"/>
        <v>0</v>
      </c>
      <c r="K183" s="132"/>
      <c r="L183" s="28"/>
      <c r="M183" s="133" t="s">
        <v>1</v>
      </c>
      <c r="N183" s="134" t="s">
        <v>38</v>
      </c>
      <c r="P183" s="135">
        <f t="shared" si="11"/>
        <v>0</v>
      </c>
      <c r="Q183" s="135">
        <v>2.33E-3</v>
      </c>
      <c r="R183" s="135">
        <f t="shared" si="12"/>
        <v>2.3300000000000001E-2</v>
      </c>
      <c r="S183" s="135">
        <v>0</v>
      </c>
      <c r="T183" s="136">
        <f t="shared" si="13"/>
        <v>0</v>
      </c>
      <c r="AR183" s="137" t="s">
        <v>199</v>
      </c>
      <c r="AT183" s="137" t="s">
        <v>124</v>
      </c>
      <c r="AU183" s="137" t="s">
        <v>83</v>
      </c>
      <c r="AY183" s="13" t="s">
        <v>122</v>
      </c>
      <c r="BE183" s="138">
        <f t="shared" si="14"/>
        <v>0</v>
      </c>
      <c r="BF183" s="138">
        <f t="shared" si="15"/>
        <v>0</v>
      </c>
      <c r="BG183" s="138">
        <f t="shared" si="16"/>
        <v>0</v>
      </c>
      <c r="BH183" s="138">
        <f t="shared" si="17"/>
        <v>0</v>
      </c>
      <c r="BI183" s="138">
        <f t="shared" si="18"/>
        <v>0</v>
      </c>
      <c r="BJ183" s="13" t="s">
        <v>81</v>
      </c>
      <c r="BK183" s="138">
        <f t="shared" si="19"/>
        <v>0</v>
      </c>
      <c r="BL183" s="13" t="s">
        <v>199</v>
      </c>
      <c r="BM183" s="137" t="s">
        <v>304</v>
      </c>
    </row>
    <row r="184" spans="2:65" s="1" customFormat="1" ht="16.5" customHeight="1">
      <c r="B184" s="28"/>
      <c r="C184" s="125" t="s">
        <v>305</v>
      </c>
      <c r="D184" s="125" t="s">
        <v>124</v>
      </c>
      <c r="E184" s="126" t="s">
        <v>306</v>
      </c>
      <c r="F184" s="127" t="s">
        <v>307</v>
      </c>
      <c r="G184" s="128" t="s">
        <v>224</v>
      </c>
      <c r="H184" s="129">
        <v>290</v>
      </c>
      <c r="I184" s="130"/>
      <c r="J184" s="131">
        <f t="shared" si="10"/>
        <v>0</v>
      </c>
      <c r="K184" s="132"/>
      <c r="L184" s="28"/>
      <c r="M184" s="133" t="s">
        <v>1</v>
      </c>
      <c r="N184" s="134" t="s">
        <v>38</v>
      </c>
      <c r="P184" s="135">
        <f t="shared" si="11"/>
        <v>0</v>
      </c>
      <c r="Q184" s="135">
        <v>7.1000000000000002E-4</v>
      </c>
      <c r="R184" s="135">
        <f t="shared" si="12"/>
        <v>0.2059</v>
      </c>
      <c r="S184" s="135">
        <v>0</v>
      </c>
      <c r="T184" s="136">
        <f t="shared" si="13"/>
        <v>0</v>
      </c>
      <c r="AR184" s="137" t="s">
        <v>199</v>
      </c>
      <c r="AT184" s="137" t="s">
        <v>124</v>
      </c>
      <c r="AU184" s="137" t="s">
        <v>83</v>
      </c>
      <c r="AY184" s="13" t="s">
        <v>122</v>
      </c>
      <c r="BE184" s="138">
        <f t="shared" si="14"/>
        <v>0</v>
      </c>
      <c r="BF184" s="138">
        <f t="shared" si="15"/>
        <v>0</v>
      </c>
      <c r="BG184" s="138">
        <f t="shared" si="16"/>
        <v>0</v>
      </c>
      <c r="BH184" s="138">
        <f t="shared" si="17"/>
        <v>0</v>
      </c>
      <c r="BI184" s="138">
        <f t="shared" si="18"/>
        <v>0</v>
      </c>
      <c r="BJ184" s="13" t="s">
        <v>81</v>
      </c>
      <c r="BK184" s="138">
        <f t="shared" si="19"/>
        <v>0</v>
      </c>
      <c r="BL184" s="13" t="s">
        <v>199</v>
      </c>
      <c r="BM184" s="137" t="s">
        <v>308</v>
      </c>
    </row>
    <row r="185" spans="2:65" s="1" customFormat="1" ht="16.5" customHeight="1">
      <c r="B185" s="28"/>
      <c r="C185" s="125" t="s">
        <v>309</v>
      </c>
      <c r="D185" s="125" t="s">
        <v>124</v>
      </c>
      <c r="E185" s="126" t="s">
        <v>310</v>
      </c>
      <c r="F185" s="127" t="s">
        <v>311</v>
      </c>
      <c r="G185" s="128" t="s">
        <v>224</v>
      </c>
      <c r="H185" s="129">
        <v>320</v>
      </c>
      <c r="I185" s="130"/>
      <c r="J185" s="131">
        <f t="shared" si="10"/>
        <v>0</v>
      </c>
      <c r="K185" s="132"/>
      <c r="L185" s="28"/>
      <c r="M185" s="133" t="s">
        <v>1</v>
      </c>
      <c r="N185" s="134" t="s">
        <v>38</v>
      </c>
      <c r="P185" s="135">
        <f t="shared" si="11"/>
        <v>0</v>
      </c>
      <c r="Q185" s="135">
        <v>2.0600000000000002E-3</v>
      </c>
      <c r="R185" s="135">
        <f t="shared" si="12"/>
        <v>0.65920000000000001</v>
      </c>
      <c r="S185" s="135">
        <v>0</v>
      </c>
      <c r="T185" s="136">
        <f t="shared" si="13"/>
        <v>0</v>
      </c>
      <c r="AR185" s="137" t="s">
        <v>199</v>
      </c>
      <c r="AT185" s="137" t="s">
        <v>124</v>
      </c>
      <c r="AU185" s="137" t="s">
        <v>83</v>
      </c>
      <c r="AY185" s="13" t="s">
        <v>122</v>
      </c>
      <c r="BE185" s="138">
        <f t="shared" si="14"/>
        <v>0</v>
      </c>
      <c r="BF185" s="138">
        <f t="shared" si="15"/>
        <v>0</v>
      </c>
      <c r="BG185" s="138">
        <f t="shared" si="16"/>
        <v>0</v>
      </c>
      <c r="BH185" s="138">
        <f t="shared" si="17"/>
        <v>0</v>
      </c>
      <c r="BI185" s="138">
        <f t="shared" si="18"/>
        <v>0</v>
      </c>
      <c r="BJ185" s="13" t="s">
        <v>81</v>
      </c>
      <c r="BK185" s="138">
        <f t="shared" si="19"/>
        <v>0</v>
      </c>
      <c r="BL185" s="13" t="s">
        <v>199</v>
      </c>
      <c r="BM185" s="137" t="s">
        <v>312</v>
      </c>
    </row>
    <row r="186" spans="2:65" s="1" customFormat="1" ht="16.5" customHeight="1">
      <c r="B186" s="28"/>
      <c r="C186" s="125" t="s">
        <v>313</v>
      </c>
      <c r="D186" s="125" t="s">
        <v>124</v>
      </c>
      <c r="E186" s="126" t="s">
        <v>314</v>
      </c>
      <c r="F186" s="127" t="s">
        <v>315</v>
      </c>
      <c r="G186" s="128" t="s">
        <v>224</v>
      </c>
      <c r="H186" s="129">
        <v>145</v>
      </c>
      <c r="I186" s="130"/>
      <c r="J186" s="131">
        <f t="shared" si="10"/>
        <v>0</v>
      </c>
      <c r="K186" s="132"/>
      <c r="L186" s="28"/>
      <c r="M186" s="133" t="s">
        <v>1</v>
      </c>
      <c r="N186" s="134" t="s">
        <v>38</v>
      </c>
      <c r="P186" s="135">
        <f t="shared" si="11"/>
        <v>0</v>
      </c>
      <c r="Q186" s="135">
        <v>1.5499999999999999E-3</v>
      </c>
      <c r="R186" s="135">
        <f t="shared" si="12"/>
        <v>0.22475000000000001</v>
      </c>
      <c r="S186" s="135">
        <v>0</v>
      </c>
      <c r="T186" s="136">
        <f t="shared" si="13"/>
        <v>0</v>
      </c>
      <c r="AR186" s="137" t="s">
        <v>199</v>
      </c>
      <c r="AT186" s="137" t="s">
        <v>124</v>
      </c>
      <c r="AU186" s="137" t="s">
        <v>83</v>
      </c>
      <c r="AY186" s="13" t="s">
        <v>122</v>
      </c>
      <c r="BE186" s="138">
        <f t="shared" si="14"/>
        <v>0</v>
      </c>
      <c r="BF186" s="138">
        <f t="shared" si="15"/>
        <v>0</v>
      </c>
      <c r="BG186" s="138">
        <f t="shared" si="16"/>
        <v>0</v>
      </c>
      <c r="BH186" s="138">
        <f t="shared" si="17"/>
        <v>0</v>
      </c>
      <c r="BI186" s="138">
        <f t="shared" si="18"/>
        <v>0</v>
      </c>
      <c r="BJ186" s="13" t="s">
        <v>81</v>
      </c>
      <c r="BK186" s="138">
        <f t="shared" si="19"/>
        <v>0</v>
      </c>
      <c r="BL186" s="13" t="s">
        <v>199</v>
      </c>
      <c r="BM186" s="137" t="s">
        <v>316</v>
      </c>
    </row>
    <row r="187" spans="2:65" s="1" customFormat="1" ht="16.5" customHeight="1">
      <c r="B187" s="28"/>
      <c r="C187" s="125" t="s">
        <v>317</v>
      </c>
      <c r="D187" s="125" t="s">
        <v>124</v>
      </c>
      <c r="E187" s="126" t="s">
        <v>318</v>
      </c>
      <c r="F187" s="127" t="s">
        <v>319</v>
      </c>
      <c r="G187" s="128" t="s">
        <v>224</v>
      </c>
      <c r="H187" s="129">
        <v>60</v>
      </c>
      <c r="I187" s="130"/>
      <c r="J187" s="131">
        <f t="shared" si="10"/>
        <v>0</v>
      </c>
      <c r="K187" s="132"/>
      <c r="L187" s="28"/>
      <c r="M187" s="133" t="s">
        <v>1</v>
      </c>
      <c r="N187" s="134" t="s">
        <v>38</v>
      </c>
      <c r="P187" s="135">
        <f t="shared" si="11"/>
        <v>0</v>
      </c>
      <c r="Q187" s="135">
        <v>1.91E-3</v>
      </c>
      <c r="R187" s="135">
        <f t="shared" si="12"/>
        <v>0.11460000000000001</v>
      </c>
      <c r="S187" s="135">
        <v>0</v>
      </c>
      <c r="T187" s="136">
        <f t="shared" si="13"/>
        <v>0</v>
      </c>
      <c r="AR187" s="137" t="s">
        <v>199</v>
      </c>
      <c r="AT187" s="137" t="s">
        <v>124</v>
      </c>
      <c r="AU187" s="137" t="s">
        <v>83</v>
      </c>
      <c r="AY187" s="13" t="s">
        <v>122</v>
      </c>
      <c r="BE187" s="138">
        <f t="shared" si="14"/>
        <v>0</v>
      </c>
      <c r="BF187" s="138">
        <f t="shared" si="15"/>
        <v>0</v>
      </c>
      <c r="BG187" s="138">
        <f t="shared" si="16"/>
        <v>0</v>
      </c>
      <c r="BH187" s="138">
        <f t="shared" si="17"/>
        <v>0</v>
      </c>
      <c r="BI187" s="138">
        <f t="shared" si="18"/>
        <v>0</v>
      </c>
      <c r="BJ187" s="13" t="s">
        <v>81</v>
      </c>
      <c r="BK187" s="138">
        <f t="shared" si="19"/>
        <v>0</v>
      </c>
      <c r="BL187" s="13" t="s">
        <v>199</v>
      </c>
      <c r="BM187" s="137" t="s">
        <v>320</v>
      </c>
    </row>
    <row r="188" spans="2:65" s="1" customFormat="1" ht="16.5" customHeight="1">
      <c r="B188" s="28"/>
      <c r="C188" s="125" t="s">
        <v>321</v>
      </c>
      <c r="D188" s="125" t="s">
        <v>124</v>
      </c>
      <c r="E188" s="126" t="s">
        <v>322</v>
      </c>
      <c r="F188" s="127" t="s">
        <v>323</v>
      </c>
      <c r="G188" s="128" t="s">
        <v>224</v>
      </c>
      <c r="H188" s="129">
        <v>55</v>
      </c>
      <c r="I188" s="130"/>
      <c r="J188" s="131">
        <f t="shared" si="10"/>
        <v>0</v>
      </c>
      <c r="K188" s="132"/>
      <c r="L188" s="28"/>
      <c r="M188" s="133" t="s">
        <v>1</v>
      </c>
      <c r="N188" s="134" t="s">
        <v>38</v>
      </c>
      <c r="P188" s="135">
        <f t="shared" si="11"/>
        <v>0</v>
      </c>
      <c r="Q188" s="135">
        <v>1.3799999999999999E-3</v>
      </c>
      <c r="R188" s="135">
        <f t="shared" si="12"/>
        <v>7.5899999999999995E-2</v>
      </c>
      <c r="S188" s="135">
        <v>0</v>
      </c>
      <c r="T188" s="136">
        <f t="shared" si="13"/>
        <v>0</v>
      </c>
      <c r="AR188" s="137" t="s">
        <v>199</v>
      </c>
      <c r="AT188" s="137" t="s">
        <v>124</v>
      </c>
      <c r="AU188" s="137" t="s">
        <v>83</v>
      </c>
      <c r="AY188" s="13" t="s">
        <v>122</v>
      </c>
      <c r="BE188" s="138">
        <f t="shared" si="14"/>
        <v>0</v>
      </c>
      <c r="BF188" s="138">
        <f t="shared" si="15"/>
        <v>0</v>
      </c>
      <c r="BG188" s="138">
        <f t="shared" si="16"/>
        <v>0</v>
      </c>
      <c r="BH188" s="138">
        <f t="shared" si="17"/>
        <v>0</v>
      </c>
      <c r="BI188" s="138">
        <f t="shared" si="18"/>
        <v>0</v>
      </c>
      <c r="BJ188" s="13" t="s">
        <v>81</v>
      </c>
      <c r="BK188" s="138">
        <f t="shared" si="19"/>
        <v>0</v>
      </c>
      <c r="BL188" s="13" t="s">
        <v>199</v>
      </c>
      <c r="BM188" s="137" t="s">
        <v>324</v>
      </c>
    </row>
    <row r="189" spans="2:65" s="1" customFormat="1" ht="16.5" customHeight="1">
      <c r="B189" s="28"/>
      <c r="C189" s="125" t="s">
        <v>325</v>
      </c>
      <c r="D189" s="125" t="s">
        <v>124</v>
      </c>
      <c r="E189" s="126" t="s">
        <v>326</v>
      </c>
      <c r="F189" s="127" t="s">
        <v>327</v>
      </c>
      <c r="G189" s="128" t="s">
        <v>224</v>
      </c>
      <c r="H189" s="129">
        <v>15</v>
      </c>
      <c r="I189" s="130"/>
      <c r="J189" s="131">
        <f t="shared" si="10"/>
        <v>0</v>
      </c>
      <c r="K189" s="132"/>
      <c r="L189" s="28"/>
      <c r="M189" s="133" t="s">
        <v>1</v>
      </c>
      <c r="N189" s="134" t="s">
        <v>38</v>
      </c>
      <c r="P189" s="135">
        <f t="shared" si="11"/>
        <v>0</v>
      </c>
      <c r="Q189" s="135">
        <v>1.91E-3</v>
      </c>
      <c r="R189" s="135">
        <f t="shared" si="12"/>
        <v>2.8650000000000002E-2</v>
      </c>
      <c r="S189" s="135">
        <v>0</v>
      </c>
      <c r="T189" s="136">
        <f t="shared" si="13"/>
        <v>0</v>
      </c>
      <c r="AR189" s="137" t="s">
        <v>199</v>
      </c>
      <c r="AT189" s="137" t="s">
        <v>124</v>
      </c>
      <c r="AU189" s="137" t="s">
        <v>83</v>
      </c>
      <c r="AY189" s="13" t="s">
        <v>122</v>
      </c>
      <c r="BE189" s="138">
        <f t="shared" si="14"/>
        <v>0</v>
      </c>
      <c r="BF189" s="138">
        <f t="shared" si="15"/>
        <v>0</v>
      </c>
      <c r="BG189" s="138">
        <f t="shared" si="16"/>
        <v>0</v>
      </c>
      <c r="BH189" s="138">
        <f t="shared" si="17"/>
        <v>0</v>
      </c>
      <c r="BI189" s="138">
        <f t="shared" si="18"/>
        <v>0</v>
      </c>
      <c r="BJ189" s="13" t="s">
        <v>81</v>
      </c>
      <c r="BK189" s="138">
        <f t="shared" si="19"/>
        <v>0</v>
      </c>
      <c r="BL189" s="13" t="s">
        <v>199</v>
      </c>
      <c r="BM189" s="137" t="s">
        <v>328</v>
      </c>
    </row>
    <row r="190" spans="2:65" s="1" customFormat="1" ht="16.5" customHeight="1">
      <c r="B190" s="28"/>
      <c r="C190" s="125" t="s">
        <v>329</v>
      </c>
      <c r="D190" s="125" t="s">
        <v>124</v>
      </c>
      <c r="E190" s="126" t="s">
        <v>330</v>
      </c>
      <c r="F190" s="127" t="s">
        <v>331</v>
      </c>
      <c r="G190" s="128" t="s">
        <v>224</v>
      </c>
      <c r="H190" s="129">
        <v>90</v>
      </c>
      <c r="I190" s="130"/>
      <c r="J190" s="131">
        <f t="shared" si="10"/>
        <v>0</v>
      </c>
      <c r="K190" s="132"/>
      <c r="L190" s="28"/>
      <c r="M190" s="133" t="s">
        <v>1</v>
      </c>
      <c r="N190" s="134" t="s">
        <v>38</v>
      </c>
      <c r="P190" s="135">
        <f t="shared" si="11"/>
        <v>0</v>
      </c>
      <c r="Q190" s="135">
        <v>5.9000000000000003E-4</v>
      </c>
      <c r="R190" s="135">
        <f t="shared" si="12"/>
        <v>5.3100000000000001E-2</v>
      </c>
      <c r="S190" s="135">
        <v>0</v>
      </c>
      <c r="T190" s="136">
        <f t="shared" si="13"/>
        <v>0</v>
      </c>
      <c r="AR190" s="137" t="s">
        <v>199</v>
      </c>
      <c r="AT190" s="137" t="s">
        <v>124</v>
      </c>
      <c r="AU190" s="137" t="s">
        <v>83</v>
      </c>
      <c r="AY190" s="13" t="s">
        <v>122</v>
      </c>
      <c r="BE190" s="138">
        <f t="shared" si="14"/>
        <v>0</v>
      </c>
      <c r="BF190" s="138">
        <f t="shared" si="15"/>
        <v>0</v>
      </c>
      <c r="BG190" s="138">
        <f t="shared" si="16"/>
        <v>0</v>
      </c>
      <c r="BH190" s="138">
        <f t="shared" si="17"/>
        <v>0</v>
      </c>
      <c r="BI190" s="138">
        <f t="shared" si="18"/>
        <v>0</v>
      </c>
      <c r="BJ190" s="13" t="s">
        <v>81</v>
      </c>
      <c r="BK190" s="138">
        <f t="shared" si="19"/>
        <v>0</v>
      </c>
      <c r="BL190" s="13" t="s">
        <v>199</v>
      </c>
      <c r="BM190" s="137" t="s">
        <v>332</v>
      </c>
    </row>
    <row r="191" spans="2:65" s="1" customFormat="1" ht="16.5" customHeight="1">
      <c r="B191" s="28"/>
      <c r="C191" s="125" t="s">
        <v>333</v>
      </c>
      <c r="D191" s="125" t="s">
        <v>124</v>
      </c>
      <c r="E191" s="126" t="s">
        <v>334</v>
      </c>
      <c r="F191" s="127" t="s">
        <v>335</v>
      </c>
      <c r="G191" s="128" t="s">
        <v>224</v>
      </c>
      <c r="H191" s="129">
        <v>225</v>
      </c>
      <c r="I191" s="130"/>
      <c r="J191" s="131">
        <f t="shared" si="10"/>
        <v>0</v>
      </c>
      <c r="K191" s="132"/>
      <c r="L191" s="28"/>
      <c r="M191" s="133" t="s">
        <v>1</v>
      </c>
      <c r="N191" s="134" t="s">
        <v>38</v>
      </c>
      <c r="P191" s="135">
        <f t="shared" si="11"/>
        <v>0</v>
      </c>
      <c r="Q191" s="135">
        <v>5.9000000000000003E-4</v>
      </c>
      <c r="R191" s="135">
        <f t="shared" si="12"/>
        <v>0.13275000000000001</v>
      </c>
      <c r="S191" s="135">
        <v>0</v>
      </c>
      <c r="T191" s="136">
        <f t="shared" si="13"/>
        <v>0</v>
      </c>
      <c r="AR191" s="137" t="s">
        <v>199</v>
      </c>
      <c r="AT191" s="137" t="s">
        <v>124</v>
      </c>
      <c r="AU191" s="137" t="s">
        <v>83</v>
      </c>
      <c r="AY191" s="13" t="s">
        <v>122</v>
      </c>
      <c r="BE191" s="138">
        <f t="shared" si="14"/>
        <v>0</v>
      </c>
      <c r="BF191" s="138">
        <f t="shared" si="15"/>
        <v>0</v>
      </c>
      <c r="BG191" s="138">
        <f t="shared" si="16"/>
        <v>0</v>
      </c>
      <c r="BH191" s="138">
        <f t="shared" si="17"/>
        <v>0</v>
      </c>
      <c r="BI191" s="138">
        <f t="shared" si="18"/>
        <v>0</v>
      </c>
      <c r="BJ191" s="13" t="s">
        <v>81</v>
      </c>
      <c r="BK191" s="138">
        <f t="shared" si="19"/>
        <v>0</v>
      </c>
      <c r="BL191" s="13" t="s">
        <v>199</v>
      </c>
      <c r="BM191" s="137" t="s">
        <v>336</v>
      </c>
    </row>
    <row r="192" spans="2:65" s="1" customFormat="1" ht="16.5" customHeight="1">
      <c r="B192" s="28"/>
      <c r="C192" s="125" t="s">
        <v>337</v>
      </c>
      <c r="D192" s="125" t="s">
        <v>124</v>
      </c>
      <c r="E192" s="126" t="s">
        <v>338</v>
      </c>
      <c r="F192" s="127" t="s">
        <v>339</v>
      </c>
      <c r="G192" s="128" t="s">
        <v>224</v>
      </c>
      <c r="H192" s="129">
        <v>320</v>
      </c>
      <c r="I192" s="130"/>
      <c r="J192" s="131">
        <f t="shared" si="10"/>
        <v>0</v>
      </c>
      <c r="K192" s="132"/>
      <c r="L192" s="28"/>
      <c r="M192" s="133" t="s">
        <v>1</v>
      </c>
      <c r="N192" s="134" t="s">
        <v>38</v>
      </c>
      <c r="P192" s="135">
        <f t="shared" si="11"/>
        <v>0</v>
      </c>
      <c r="Q192" s="135">
        <v>2.0100000000000001E-3</v>
      </c>
      <c r="R192" s="135">
        <f t="shared" si="12"/>
        <v>0.64319999999999999</v>
      </c>
      <c r="S192" s="135">
        <v>0</v>
      </c>
      <c r="T192" s="136">
        <f t="shared" si="13"/>
        <v>0</v>
      </c>
      <c r="AR192" s="137" t="s">
        <v>199</v>
      </c>
      <c r="AT192" s="137" t="s">
        <v>124</v>
      </c>
      <c r="AU192" s="137" t="s">
        <v>83</v>
      </c>
      <c r="AY192" s="13" t="s">
        <v>122</v>
      </c>
      <c r="BE192" s="138">
        <f t="shared" si="14"/>
        <v>0</v>
      </c>
      <c r="BF192" s="138">
        <f t="shared" si="15"/>
        <v>0</v>
      </c>
      <c r="BG192" s="138">
        <f t="shared" si="16"/>
        <v>0</v>
      </c>
      <c r="BH192" s="138">
        <f t="shared" si="17"/>
        <v>0</v>
      </c>
      <c r="BI192" s="138">
        <f t="shared" si="18"/>
        <v>0</v>
      </c>
      <c r="BJ192" s="13" t="s">
        <v>81</v>
      </c>
      <c r="BK192" s="138">
        <f t="shared" si="19"/>
        <v>0</v>
      </c>
      <c r="BL192" s="13" t="s">
        <v>199</v>
      </c>
      <c r="BM192" s="137" t="s">
        <v>340</v>
      </c>
    </row>
    <row r="193" spans="2:65" s="1" customFormat="1" ht="24.9" customHeight="1">
      <c r="B193" s="28"/>
      <c r="C193" s="125" t="s">
        <v>341</v>
      </c>
      <c r="D193" s="125" t="s">
        <v>124</v>
      </c>
      <c r="E193" s="126" t="s">
        <v>342</v>
      </c>
      <c r="F193" s="127" t="s">
        <v>343</v>
      </c>
      <c r="G193" s="128" t="s">
        <v>224</v>
      </c>
      <c r="H193" s="129">
        <v>25</v>
      </c>
      <c r="I193" s="130"/>
      <c r="J193" s="131">
        <f t="shared" si="10"/>
        <v>0</v>
      </c>
      <c r="K193" s="132"/>
      <c r="L193" s="28"/>
      <c r="M193" s="133" t="s">
        <v>1</v>
      </c>
      <c r="N193" s="134" t="s">
        <v>38</v>
      </c>
      <c r="P193" s="135">
        <f t="shared" si="11"/>
        <v>0</v>
      </c>
      <c r="Q193" s="135">
        <v>2.0100000000000001E-3</v>
      </c>
      <c r="R193" s="135">
        <f t="shared" si="12"/>
        <v>5.0250000000000003E-2</v>
      </c>
      <c r="S193" s="135">
        <v>0</v>
      </c>
      <c r="T193" s="136">
        <f t="shared" si="13"/>
        <v>0</v>
      </c>
      <c r="AR193" s="137" t="s">
        <v>199</v>
      </c>
      <c r="AT193" s="137" t="s">
        <v>124</v>
      </c>
      <c r="AU193" s="137" t="s">
        <v>83</v>
      </c>
      <c r="AY193" s="13" t="s">
        <v>122</v>
      </c>
      <c r="BE193" s="138">
        <f t="shared" si="14"/>
        <v>0</v>
      </c>
      <c r="BF193" s="138">
        <f t="shared" si="15"/>
        <v>0</v>
      </c>
      <c r="BG193" s="138">
        <f t="shared" si="16"/>
        <v>0</v>
      </c>
      <c r="BH193" s="138">
        <f t="shared" si="17"/>
        <v>0</v>
      </c>
      <c r="BI193" s="138">
        <f t="shared" si="18"/>
        <v>0</v>
      </c>
      <c r="BJ193" s="13" t="s">
        <v>81</v>
      </c>
      <c r="BK193" s="138">
        <f t="shared" si="19"/>
        <v>0</v>
      </c>
      <c r="BL193" s="13" t="s">
        <v>199</v>
      </c>
      <c r="BM193" s="137" t="s">
        <v>344</v>
      </c>
    </row>
    <row r="194" spans="2:65" s="1" customFormat="1" ht="16.5" customHeight="1">
      <c r="B194" s="28"/>
      <c r="C194" s="125" t="s">
        <v>7</v>
      </c>
      <c r="D194" s="125" t="s">
        <v>124</v>
      </c>
      <c r="E194" s="126" t="s">
        <v>345</v>
      </c>
      <c r="F194" s="127" t="s">
        <v>346</v>
      </c>
      <c r="G194" s="128" t="s">
        <v>224</v>
      </c>
      <c r="H194" s="129">
        <v>40</v>
      </c>
      <c r="I194" s="130"/>
      <c r="J194" s="131">
        <f t="shared" si="10"/>
        <v>0</v>
      </c>
      <c r="K194" s="132"/>
      <c r="L194" s="28"/>
      <c r="M194" s="133" t="s">
        <v>1</v>
      </c>
      <c r="N194" s="134" t="s">
        <v>38</v>
      </c>
      <c r="P194" s="135">
        <f t="shared" si="11"/>
        <v>0</v>
      </c>
      <c r="Q194" s="135">
        <v>1.4499999999999999E-3</v>
      </c>
      <c r="R194" s="135">
        <f t="shared" si="12"/>
        <v>5.7999999999999996E-2</v>
      </c>
      <c r="S194" s="135">
        <v>0</v>
      </c>
      <c r="T194" s="136">
        <f t="shared" si="13"/>
        <v>0</v>
      </c>
      <c r="AR194" s="137" t="s">
        <v>199</v>
      </c>
      <c r="AT194" s="137" t="s">
        <v>124</v>
      </c>
      <c r="AU194" s="137" t="s">
        <v>83</v>
      </c>
      <c r="AY194" s="13" t="s">
        <v>122</v>
      </c>
      <c r="BE194" s="138">
        <f t="shared" si="14"/>
        <v>0</v>
      </c>
      <c r="BF194" s="138">
        <f t="shared" si="15"/>
        <v>0</v>
      </c>
      <c r="BG194" s="138">
        <f t="shared" si="16"/>
        <v>0</v>
      </c>
      <c r="BH194" s="138">
        <f t="shared" si="17"/>
        <v>0</v>
      </c>
      <c r="BI194" s="138">
        <f t="shared" si="18"/>
        <v>0</v>
      </c>
      <c r="BJ194" s="13" t="s">
        <v>81</v>
      </c>
      <c r="BK194" s="138">
        <f t="shared" si="19"/>
        <v>0</v>
      </c>
      <c r="BL194" s="13" t="s">
        <v>199</v>
      </c>
      <c r="BM194" s="137" t="s">
        <v>347</v>
      </c>
    </row>
    <row r="195" spans="2:65" s="1" customFormat="1" ht="24.9" customHeight="1">
      <c r="B195" s="28"/>
      <c r="C195" s="125" t="s">
        <v>348</v>
      </c>
      <c r="D195" s="125" t="s">
        <v>124</v>
      </c>
      <c r="E195" s="126" t="s">
        <v>349</v>
      </c>
      <c r="F195" s="127" t="s">
        <v>350</v>
      </c>
      <c r="G195" s="128" t="s">
        <v>224</v>
      </c>
      <c r="H195" s="129">
        <v>10</v>
      </c>
      <c r="I195" s="130"/>
      <c r="J195" s="131">
        <f t="shared" si="10"/>
        <v>0</v>
      </c>
      <c r="K195" s="132"/>
      <c r="L195" s="28"/>
      <c r="M195" s="133" t="s">
        <v>1</v>
      </c>
      <c r="N195" s="134" t="s">
        <v>38</v>
      </c>
      <c r="P195" s="135">
        <f t="shared" si="11"/>
        <v>0</v>
      </c>
      <c r="Q195" s="135">
        <v>4.0999999999999999E-4</v>
      </c>
      <c r="R195" s="135">
        <f t="shared" si="12"/>
        <v>4.0999999999999995E-3</v>
      </c>
      <c r="S195" s="135">
        <v>0</v>
      </c>
      <c r="T195" s="136">
        <f t="shared" si="13"/>
        <v>0</v>
      </c>
      <c r="AR195" s="137" t="s">
        <v>199</v>
      </c>
      <c r="AT195" s="137" t="s">
        <v>124</v>
      </c>
      <c r="AU195" s="137" t="s">
        <v>83</v>
      </c>
      <c r="AY195" s="13" t="s">
        <v>122</v>
      </c>
      <c r="BE195" s="138">
        <f t="shared" si="14"/>
        <v>0</v>
      </c>
      <c r="BF195" s="138">
        <f t="shared" si="15"/>
        <v>0</v>
      </c>
      <c r="BG195" s="138">
        <f t="shared" si="16"/>
        <v>0</v>
      </c>
      <c r="BH195" s="138">
        <f t="shared" si="17"/>
        <v>0</v>
      </c>
      <c r="BI195" s="138">
        <f t="shared" si="18"/>
        <v>0</v>
      </c>
      <c r="BJ195" s="13" t="s">
        <v>81</v>
      </c>
      <c r="BK195" s="138">
        <f t="shared" si="19"/>
        <v>0</v>
      </c>
      <c r="BL195" s="13" t="s">
        <v>199</v>
      </c>
      <c r="BM195" s="137" t="s">
        <v>351</v>
      </c>
    </row>
    <row r="196" spans="2:65" s="1" customFormat="1" ht="16.5" customHeight="1">
      <c r="B196" s="28"/>
      <c r="C196" s="125" t="s">
        <v>352</v>
      </c>
      <c r="D196" s="125" t="s">
        <v>124</v>
      </c>
      <c r="E196" s="126" t="s">
        <v>353</v>
      </c>
      <c r="F196" s="127" t="s">
        <v>354</v>
      </c>
      <c r="G196" s="128" t="s">
        <v>224</v>
      </c>
      <c r="H196" s="129">
        <v>45</v>
      </c>
      <c r="I196" s="130"/>
      <c r="J196" s="131">
        <f t="shared" si="10"/>
        <v>0</v>
      </c>
      <c r="K196" s="132"/>
      <c r="L196" s="28"/>
      <c r="M196" s="133" t="s">
        <v>1</v>
      </c>
      <c r="N196" s="134" t="s">
        <v>38</v>
      </c>
      <c r="P196" s="135">
        <f t="shared" si="11"/>
        <v>0</v>
      </c>
      <c r="Q196" s="135">
        <v>4.0999999999999999E-4</v>
      </c>
      <c r="R196" s="135">
        <f t="shared" si="12"/>
        <v>1.8450000000000001E-2</v>
      </c>
      <c r="S196" s="135">
        <v>0</v>
      </c>
      <c r="T196" s="136">
        <f t="shared" si="13"/>
        <v>0</v>
      </c>
      <c r="AR196" s="137" t="s">
        <v>199</v>
      </c>
      <c r="AT196" s="137" t="s">
        <v>124</v>
      </c>
      <c r="AU196" s="137" t="s">
        <v>83</v>
      </c>
      <c r="AY196" s="13" t="s">
        <v>122</v>
      </c>
      <c r="BE196" s="138">
        <f t="shared" si="14"/>
        <v>0</v>
      </c>
      <c r="BF196" s="138">
        <f t="shared" si="15"/>
        <v>0</v>
      </c>
      <c r="BG196" s="138">
        <f t="shared" si="16"/>
        <v>0</v>
      </c>
      <c r="BH196" s="138">
        <f t="shared" si="17"/>
        <v>0</v>
      </c>
      <c r="BI196" s="138">
        <f t="shared" si="18"/>
        <v>0</v>
      </c>
      <c r="BJ196" s="13" t="s">
        <v>81</v>
      </c>
      <c r="BK196" s="138">
        <f t="shared" si="19"/>
        <v>0</v>
      </c>
      <c r="BL196" s="13" t="s">
        <v>199</v>
      </c>
      <c r="BM196" s="137" t="s">
        <v>355</v>
      </c>
    </row>
    <row r="197" spans="2:65" s="1" customFormat="1" ht="16.5" customHeight="1">
      <c r="B197" s="28"/>
      <c r="C197" s="125" t="s">
        <v>237</v>
      </c>
      <c r="D197" s="125" t="s">
        <v>124</v>
      </c>
      <c r="E197" s="126" t="s">
        <v>356</v>
      </c>
      <c r="F197" s="127" t="s">
        <v>357</v>
      </c>
      <c r="G197" s="128" t="s">
        <v>224</v>
      </c>
      <c r="H197" s="129">
        <v>180</v>
      </c>
      <c r="I197" s="130"/>
      <c r="J197" s="131">
        <f t="shared" si="10"/>
        <v>0</v>
      </c>
      <c r="K197" s="132"/>
      <c r="L197" s="28"/>
      <c r="M197" s="133" t="s">
        <v>1</v>
      </c>
      <c r="N197" s="134" t="s">
        <v>38</v>
      </c>
      <c r="P197" s="135">
        <f t="shared" si="11"/>
        <v>0</v>
      </c>
      <c r="Q197" s="135">
        <v>4.8000000000000001E-4</v>
      </c>
      <c r="R197" s="135">
        <f t="shared" si="12"/>
        <v>8.6400000000000005E-2</v>
      </c>
      <c r="S197" s="135">
        <v>0</v>
      </c>
      <c r="T197" s="136">
        <f t="shared" si="13"/>
        <v>0</v>
      </c>
      <c r="AR197" s="137" t="s">
        <v>199</v>
      </c>
      <c r="AT197" s="137" t="s">
        <v>124</v>
      </c>
      <c r="AU197" s="137" t="s">
        <v>83</v>
      </c>
      <c r="AY197" s="13" t="s">
        <v>122</v>
      </c>
      <c r="BE197" s="138">
        <f t="shared" si="14"/>
        <v>0</v>
      </c>
      <c r="BF197" s="138">
        <f t="shared" si="15"/>
        <v>0</v>
      </c>
      <c r="BG197" s="138">
        <f t="shared" si="16"/>
        <v>0</v>
      </c>
      <c r="BH197" s="138">
        <f t="shared" si="17"/>
        <v>0</v>
      </c>
      <c r="BI197" s="138">
        <f t="shared" si="18"/>
        <v>0</v>
      </c>
      <c r="BJ197" s="13" t="s">
        <v>81</v>
      </c>
      <c r="BK197" s="138">
        <f t="shared" si="19"/>
        <v>0</v>
      </c>
      <c r="BL197" s="13" t="s">
        <v>199</v>
      </c>
      <c r="BM197" s="137" t="s">
        <v>358</v>
      </c>
    </row>
    <row r="198" spans="2:65" s="1" customFormat="1" ht="16.5" customHeight="1">
      <c r="B198" s="28"/>
      <c r="C198" s="125" t="s">
        <v>359</v>
      </c>
      <c r="D198" s="125" t="s">
        <v>124</v>
      </c>
      <c r="E198" s="126" t="s">
        <v>360</v>
      </c>
      <c r="F198" s="127" t="s">
        <v>361</v>
      </c>
      <c r="G198" s="128" t="s">
        <v>224</v>
      </c>
      <c r="H198" s="129">
        <v>15</v>
      </c>
      <c r="I198" s="130"/>
      <c r="J198" s="131">
        <f t="shared" si="10"/>
        <v>0</v>
      </c>
      <c r="K198" s="132"/>
      <c r="L198" s="28"/>
      <c r="M198" s="133" t="s">
        <v>1</v>
      </c>
      <c r="N198" s="134" t="s">
        <v>38</v>
      </c>
      <c r="P198" s="135">
        <f t="shared" si="11"/>
        <v>0</v>
      </c>
      <c r="Q198" s="135">
        <v>7.1000000000000002E-4</v>
      </c>
      <c r="R198" s="135">
        <f t="shared" si="12"/>
        <v>1.065E-2</v>
      </c>
      <c r="S198" s="135">
        <v>0</v>
      </c>
      <c r="T198" s="136">
        <f t="shared" si="13"/>
        <v>0</v>
      </c>
      <c r="AR198" s="137" t="s">
        <v>199</v>
      </c>
      <c r="AT198" s="137" t="s">
        <v>124</v>
      </c>
      <c r="AU198" s="137" t="s">
        <v>83</v>
      </c>
      <c r="AY198" s="13" t="s">
        <v>122</v>
      </c>
      <c r="BE198" s="138">
        <f t="shared" si="14"/>
        <v>0</v>
      </c>
      <c r="BF198" s="138">
        <f t="shared" si="15"/>
        <v>0</v>
      </c>
      <c r="BG198" s="138">
        <f t="shared" si="16"/>
        <v>0</v>
      </c>
      <c r="BH198" s="138">
        <f t="shared" si="17"/>
        <v>0</v>
      </c>
      <c r="BI198" s="138">
        <f t="shared" si="18"/>
        <v>0</v>
      </c>
      <c r="BJ198" s="13" t="s">
        <v>81</v>
      </c>
      <c r="BK198" s="138">
        <f t="shared" si="19"/>
        <v>0</v>
      </c>
      <c r="BL198" s="13" t="s">
        <v>199</v>
      </c>
      <c r="BM198" s="137" t="s">
        <v>362</v>
      </c>
    </row>
    <row r="199" spans="2:65" s="1" customFormat="1" ht="16.5" customHeight="1">
      <c r="B199" s="28"/>
      <c r="C199" s="125" t="s">
        <v>363</v>
      </c>
      <c r="D199" s="125" t="s">
        <v>124</v>
      </c>
      <c r="E199" s="126" t="s">
        <v>364</v>
      </c>
      <c r="F199" s="127" t="s">
        <v>365</v>
      </c>
      <c r="G199" s="128" t="s">
        <v>224</v>
      </c>
      <c r="H199" s="129">
        <v>50</v>
      </c>
      <c r="I199" s="130"/>
      <c r="J199" s="131">
        <f t="shared" si="10"/>
        <v>0</v>
      </c>
      <c r="K199" s="132"/>
      <c r="L199" s="28"/>
      <c r="M199" s="133" t="s">
        <v>1</v>
      </c>
      <c r="N199" s="134" t="s">
        <v>38</v>
      </c>
      <c r="P199" s="135">
        <f t="shared" si="11"/>
        <v>0</v>
      </c>
      <c r="Q199" s="135">
        <v>2.2399999999999998E-3</v>
      </c>
      <c r="R199" s="135">
        <f t="shared" si="12"/>
        <v>0.11199999999999999</v>
      </c>
      <c r="S199" s="135">
        <v>0</v>
      </c>
      <c r="T199" s="136">
        <f t="shared" si="13"/>
        <v>0</v>
      </c>
      <c r="AR199" s="137" t="s">
        <v>199</v>
      </c>
      <c r="AT199" s="137" t="s">
        <v>124</v>
      </c>
      <c r="AU199" s="137" t="s">
        <v>83</v>
      </c>
      <c r="AY199" s="13" t="s">
        <v>122</v>
      </c>
      <c r="BE199" s="138">
        <f t="shared" si="14"/>
        <v>0</v>
      </c>
      <c r="BF199" s="138">
        <f t="shared" si="15"/>
        <v>0</v>
      </c>
      <c r="BG199" s="138">
        <f t="shared" si="16"/>
        <v>0</v>
      </c>
      <c r="BH199" s="138">
        <f t="shared" si="17"/>
        <v>0</v>
      </c>
      <c r="BI199" s="138">
        <f t="shared" si="18"/>
        <v>0</v>
      </c>
      <c r="BJ199" s="13" t="s">
        <v>81</v>
      </c>
      <c r="BK199" s="138">
        <f t="shared" si="19"/>
        <v>0</v>
      </c>
      <c r="BL199" s="13" t="s">
        <v>199</v>
      </c>
      <c r="BM199" s="137" t="s">
        <v>366</v>
      </c>
    </row>
    <row r="200" spans="2:65" s="1" customFormat="1" ht="16.5" customHeight="1">
      <c r="B200" s="28"/>
      <c r="C200" s="125" t="s">
        <v>367</v>
      </c>
      <c r="D200" s="125" t="s">
        <v>124</v>
      </c>
      <c r="E200" s="126" t="s">
        <v>368</v>
      </c>
      <c r="F200" s="127" t="s">
        <v>369</v>
      </c>
      <c r="G200" s="128" t="s">
        <v>224</v>
      </c>
      <c r="H200" s="129">
        <v>15</v>
      </c>
      <c r="I200" s="130"/>
      <c r="J200" s="131">
        <f t="shared" si="10"/>
        <v>0</v>
      </c>
      <c r="K200" s="132"/>
      <c r="L200" s="28"/>
      <c r="M200" s="133" t="s">
        <v>1</v>
      </c>
      <c r="N200" s="134" t="s">
        <v>38</v>
      </c>
      <c r="P200" s="135">
        <f t="shared" si="11"/>
        <v>0</v>
      </c>
      <c r="Q200" s="135">
        <v>5.5999999999999995E-4</v>
      </c>
      <c r="R200" s="135">
        <f t="shared" si="12"/>
        <v>8.3999999999999995E-3</v>
      </c>
      <c r="S200" s="135">
        <v>0</v>
      </c>
      <c r="T200" s="136">
        <f t="shared" si="13"/>
        <v>0</v>
      </c>
      <c r="AR200" s="137" t="s">
        <v>199</v>
      </c>
      <c r="AT200" s="137" t="s">
        <v>124</v>
      </c>
      <c r="AU200" s="137" t="s">
        <v>83</v>
      </c>
      <c r="AY200" s="13" t="s">
        <v>122</v>
      </c>
      <c r="BE200" s="138">
        <f t="shared" si="14"/>
        <v>0</v>
      </c>
      <c r="BF200" s="138">
        <f t="shared" si="15"/>
        <v>0</v>
      </c>
      <c r="BG200" s="138">
        <f t="shared" si="16"/>
        <v>0</v>
      </c>
      <c r="BH200" s="138">
        <f t="shared" si="17"/>
        <v>0</v>
      </c>
      <c r="BI200" s="138">
        <f t="shared" si="18"/>
        <v>0</v>
      </c>
      <c r="BJ200" s="13" t="s">
        <v>81</v>
      </c>
      <c r="BK200" s="138">
        <f t="shared" si="19"/>
        <v>0</v>
      </c>
      <c r="BL200" s="13" t="s">
        <v>199</v>
      </c>
      <c r="BM200" s="137" t="s">
        <v>370</v>
      </c>
    </row>
    <row r="201" spans="2:65" s="1" customFormat="1" ht="16.5" customHeight="1">
      <c r="B201" s="28"/>
      <c r="C201" s="125" t="s">
        <v>371</v>
      </c>
      <c r="D201" s="125" t="s">
        <v>124</v>
      </c>
      <c r="E201" s="126" t="s">
        <v>372</v>
      </c>
      <c r="F201" s="127" t="s">
        <v>373</v>
      </c>
      <c r="G201" s="128" t="s">
        <v>224</v>
      </c>
      <c r="H201" s="129">
        <v>2</v>
      </c>
      <c r="I201" s="130"/>
      <c r="J201" s="131">
        <f t="shared" si="10"/>
        <v>0</v>
      </c>
      <c r="K201" s="132"/>
      <c r="L201" s="28"/>
      <c r="M201" s="133" t="s">
        <v>1</v>
      </c>
      <c r="N201" s="134" t="s">
        <v>38</v>
      </c>
      <c r="P201" s="135">
        <f t="shared" si="11"/>
        <v>0</v>
      </c>
      <c r="Q201" s="135">
        <v>4.6600000000000001E-3</v>
      </c>
      <c r="R201" s="135">
        <f t="shared" si="12"/>
        <v>9.3200000000000002E-3</v>
      </c>
      <c r="S201" s="135">
        <v>0</v>
      </c>
      <c r="T201" s="136">
        <f t="shared" si="13"/>
        <v>0</v>
      </c>
      <c r="AR201" s="137" t="s">
        <v>199</v>
      </c>
      <c r="AT201" s="137" t="s">
        <v>124</v>
      </c>
      <c r="AU201" s="137" t="s">
        <v>83</v>
      </c>
      <c r="AY201" s="13" t="s">
        <v>122</v>
      </c>
      <c r="BE201" s="138">
        <f t="shared" si="14"/>
        <v>0</v>
      </c>
      <c r="BF201" s="138">
        <f t="shared" si="15"/>
        <v>0</v>
      </c>
      <c r="BG201" s="138">
        <f t="shared" si="16"/>
        <v>0</v>
      </c>
      <c r="BH201" s="138">
        <f t="shared" si="17"/>
        <v>0</v>
      </c>
      <c r="BI201" s="138">
        <f t="shared" si="18"/>
        <v>0</v>
      </c>
      <c r="BJ201" s="13" t="s">
        <v>81</v>
      </c>
      <c r="BK201" s="138">
        <f t="shared" si="19"/>
        <v>0</v>
      </c>
      <c r="BL201" s="13" t="s">
        <v>199</v>
      </c>
      <c r="BM201" s="137" t="s">
        <v>374</v>
      </c>
    </row>
    <row r="202" spans="2:65" s="1" customFormat="1" ht="16.5" customHeight="1">
      <c r="B202" s="28"/>
      <c r="C202" s="125" t="s">
        <v>375</v>
      </c>
      <c r="D202" s="125" t="s">
        <v>124</v>
      </c>
      <c r="E202" s="126" t="s">
        <v>376</v>
      </c>
      <c r="F202" s="127" t="s">
        <v>377</v>
      </c>
      <c r="G202" s="128" t="s">
        <v>224</v>
      </c>
      <c r="H202" s="129">
        <v>3</v>
      </c>
      <c r="I202" s="130"/>
      <c r="J202" s="131">
        <f t="shared" si="10"/>
        <v>0</v>
      </c>
      <c r="K202" s="132"/>
      <c r="L202" s="28"/>
      <c r="M202" s="133" t="s">
        <v>1</v>
      </c>
      <c r="N202" s="134" t="s">
        <v>38</v>
      </c>
      <c r="P202" s="135">
        <f t="shared" si="11"/>
        <v>0</v>
      </c>
      <c r="Q202" s="135">
        <v>4.6600000000000001E-3</v>
      </c>
      <c r="R202" s="135">
        <f t="shared" si="12"/>
        <v>1.3979999999999999E-2</v>
      </c>
      <c r="S202" s="135">
        <v>0</v>
      </c>
      <c r="T202" s="136">
        <f t="shared" si="13"/>
        <v>0</v>
      </c>
      <c r="AR202" s="137" t="s">
        <v>199</v>
      </c>
      <c r="AT202" s="137" t="s">
        <v>124</v>
      </c>
      <c r="AU202" s="137" t="s">
        <v>83</v>
      </c>
      <c r="AY202" s="13" t="s">
        <v>122</v>
      </c>
      <c r="BE202" s="138">
        <f t="shared" si="14"/>
        <v>0</v>
      </c>
      <c r="BF202" s="138">
        <f t="shared" si="15"/>
        <v>0</v>
      </c>
      <c r="BG202" s="138">
        <f t="shared" si="16"/>
        <v>0</v>
      </c>
      <c r="BH202" s="138">
        <f t="shared" si="17"/>
        <v>0</v>
      </c>
      <c r="BI202" s="138">
        <f t="shared" si="18"/>
        <v>0</v>
      </c>
      <c r="BJ202" s="13" t="s">
        <v>81</v>
      </c>
      <c r="BK202" s="138">
        <f t="shared" si="19"/>
        <v>0</v>
      </c>
      <c r="BL202" s="13" t="s">
        <v>199</v>
      </c>
      <c r="BM202" s="137" t="s">
        <v>378</v>
      </c>
    </row>
    <row r="203" spans="2:65" s="1" customFormat="1" ht="16.5" customHeight="1">
      <c r="B203" s="28"/>
      <c r="C203" s="125" t="s">
        <v>379</v>
      </c>
      <c r="D203" s="125" t="s">
        <v>124</v>
      </c>
      <c r="E203" s="126" t="s">
        <v>380</v>
      </c>
      <c r="F203" s="127" t="s">
        <v>381</v>
      </c>
      <c r="G203" s="128" t="s">
        <v>178</v>
      </c>
      <c r="H203" s="129">
        <v>66</v>
      </c>
      <c r="I203" s="130"/>
      <c r="J203" s="131">
        <f t="shared" si="10"/>
        <v>0</v>
      </c>
      <c r="K203" s="132"/>
      <c r="L203" s="28"/>
      <c r="M203" s="133" t="s">
        <v>1</v>
      </c>
      <c r="N203" s="134" t="s">
        <v>38</v>
      </c>
      <c r="P203" s="135">
        <f t="shared" si="11"/>
        <v>0</v>
      </c>
      <c r="Q203" s="135">
        <v>0</v>
      </c>
      <c r="R203" s="135">
        <f t="shared" si="12"/>
        <v>0</v>
      </c>
      <c r="S203" s="135">
        <v>0</v>
      </c>
      <c r="T203" s="136">
        <f t="shared" si="13"/>
        <v>0</v>
      </c>
      <c r="AR203" s="137" t="s">
        <v>199</v>
      </c>
      <c r="AT203" s="137" t="s">
        <v>124</v>
      </c>
      <c r="AU203" s="137" t="s">
        <v>83</v>
      </c>
      <c r="AY203" s="13" t="s">
        <v>122</v>
      </c>
      <c r="BE203" s="138">
        <f t="shared" si="14"/>
        <v>0</v>
      </c>
      <c r="BF203" s="138">
        <f t="shared" si="15"/>
        <v>0</v>
      </c>
      <c r="BG203" s="138">
        <f t="shared" si="16"/>
        <v>0</v>
      </c>
      <c r="BH203" s="138">
        <f t="shared" si="17"/>
        <v>0</v>
      </c>
      <c r="BI203" s="138">
        <f t="shared" si="18"/>
        <v>0</v>
      </c>
      <c r="BJ203" s="13" t="s">
        <v>81</v>
      </c>
      <c r="BK203" s="138">
        <f t="shared" si="19"/>
        <v>0</v>
      </c>
      <c r="BL203" s="13" t="s">
        <v>199</v>
      </c>
      <c r="BM203" s="137" t="s">
        <v>382</v>
      </c>
    </row>
    <row r="204" spans="2:65" s="1" customFormat="1" ht="16.5" customHeight="1">
      <c r="B204" s="28"/>
      <c r="C204" s="125" t="s">
        <v>383</v>
      </c>
      <c r="D204" s="125" t="s">
        <v>124</v>
      </c>
      <c r="E204" s="126" t="s">
        <v>384</v>
      </c>
      <c r="F204" s="127" t="s">
        <v>385</v>
      </c>
      <c r="G204" s="128" t="s">
        <v>178</v>
      </c>
      <c r="H204" s="129">
        <v>206</v>
      </c>
      <c r="I204" s="130"/>
      <c r="J204" s="131">
        <f t="shared" si="10"/>
        <v>0</v>
      </c>
      <c r="K204" s="132"/>
      <c r="L204" s="28"/>
      <c r="M204" s="133" t="s">
        <v>1</v>
      </c>
      <c r="N204" s="134" t="s">
        <v>38</v>
      </c>
      <c r="P204" s="135">
        <f t="shared" si="11"/>
        <v>0</v>
      </c>
      <c r="Q204" s="135">
        <v>0</v>
      </c>
      <c r="R204" s="135">
        <f t="shared" si="12"/>
        <v>0</v>
      </c>
      <c r="S204" s="135">
        <v>0</v>
      </c>
      <c r="T204" s="136">
        <f t="shared" si="13"/>
        <v>0</v>
      </c>
      <c r="AR204" s="137" t="s">
        <v>199</v>
      </c>
      <c r="AT204" s="137" t="s">
        <v>124</v>
      </c>
      <c r="AU204" s="137" t="s">
        <v>83</v>
      </c>
      <c r="AY204" s="13" t="s">
        <v>122</v>
      </c>
      <c r="BE204" s="138">
        <f t="shared" si="14"/>
        <v>0</v>
      </c>
      <c r="BF204" s="138">
        <f t="shared" si="15"/>
        <v>0</v>
      </c>
      <c r="BG204" s="138">
        <f t="shared" si="16"/>
        <v>0</v>
      </c>
      <c r="BH204" s="138">
        <f t="shared" si="17"/>
        <v>0</v>
      </c>
      <c r="BI204" s="138">
        <f t="shared" si="18"/>
        <v>0</v>
      </c>
      <c r="BJ204" s="13" t="s">
        <v>81</v>
      </c>
      <c r="BK204" s="138">
        <f t="shared" si="19"/>
        <v>0</v>
      </c>
      <c r="BL204" s="13" t="s">
        <v>199</v>
      </c>
      <c r="BM204" s="137" t="s">
        <v>386</v>
      </c>
    </row>
    <row r="205" spans="2:65" s="1" customFormat="1" ht="16.5" customHeight="1">
      <c r="B205" s="28"/>
      <c r="C205" s="125" t="s">
        <v>387</v>
      </c>
      <c r="D205" s="125" t="s">
        <v>124</v>
      </c>
      <c r="E205" s="126" t="s">
        <v>388</v>
      </c>
      <c r="F205" s="127" t="s">
        <v>389</v>
      </c>
      <c r="G205" s="128" t="s">
        <v>178</v>
      </c>
      <c r="H205" s="129">
        <v>32</v>
      </c>
      <c r="I205" s="130"/>
      <c r="J205" s="131">
        <f t="shared" si="10"/>
        <v>0</v>
      </c>
      <c r="K205" s="132"/>
      <c r="L205" s="28"/>
      <c r="M205" s="133" t="s">
        <v>1</v>
      </c>
      <c r="N205" s="134" t="s">
        <v>38</v>
      </c>
      <c r="P205" s="135">
        <f t="shared" si="11"/>
        <v>0</v>
      </c>
      <c r="Q205" s="135">
        <v>0</v>
      </c>
      <c r="R205" s="135">
        <f t="shared" si="12"/>
        <v>0</v>
      </c>
      <c r="S205" s="135">
        <v>0</v>
      </c>
      <c r="T205" s="136">
        <f t="shared" si="13"/>
        <v>0</v>
      </c>
      <c r="AR205" s="137" t="s">
        <v>199</v>
      </c>
      <c r="AT205" s="137" t="s">
        <v>124</v>
      </c>
      <c r="AU205" s="137" t="s">
        <v>83</v>
      </c>
      <c r="AY205" s="13" t="s">
        <v>122</v>
      </c>
      <c r="BE205" s="138">
        <f t="shared" si="14"/>
        <v>0</v>
      </c>
      <c r="BF205" s="138">
        <f t="shared" si="15"/>
        <v>0</v>
      </c>
      <c r="BG205" s="138">
        <f t="shared" si="16"/>
        <v>0</v>
      </c>
      <c r="BH205" s="138">
        <f t="shared" si="17"/>
        <v>0</v>
      </c>
      <c r="BI205" s="138">
        <f t="shared" si="18"/>
        <v>0</v>
      </c>
      <c r="BJ205" s="13" t="s">
        <v>81</v>
      </c>
      <c r="BK205" s="138">
        <f t="shared" si="19"/>
        <v>0</v>
      </c>
      <c r="BL205" s="13" t="s">
        <v>199</v>
      </c>
      <c r="BM205" s="137" t="s">
        <v>390</v>
      </c>
    </row>
    <row r="206" spans="2:65" s="1" customFormat="1" ht="16.5" customHeight="1">
      <c r="B206" s="28"/>
      <c r="C206" s="125" t="s">
        <v>391</v>
      </c>
      <c r="D206" s="125" t="s">
        <v>124</v>
      </c>
      <c r="E206" s="126" t="s">
        <v>392</v>
      </c>
      <c r="F206" s="127" t="s">
        <v>393</v>
      </c>
      <c r="G206" s="128" t="s">
        <v>178</v>
      </c>
      <c r="H206" s="129">
        <v>85</v>
      </c>
      <c r="I206" s="130"/>
      <c r="J206" s="131">
        <f t="shared" si="10"/>
        <v>0</v>
      </c>
      <c r="K206" s="132"/>
      <c r="L206" s="28"/>
      <c r="M206" s="133" t="s">
        <v>1</v>
      </c>
      <c r="N206" s="134" t="s">
        <v>38</v>
      </c>
      <c r="P206" s="135">
        <f t="shared" si="11"/>
        <v>0</v>
      </c>
      <c r="Q206" s="135">
        <v>0</v>
      </c>
      <c r="R206" s="135">
        <f t="shared" si="12"/>
        <v>0</v>
      </c>
      <c r="S206" s="135">
        <v>0</v>
      </c>
      <c r="T206" s="136">
        <f t="shared" si="13"/>
        <v>0</v>
      </c>
      <c r="AR206" s="137" t="s">
        <v>199</v>
      </c>
      <c r="AT206" s="137" t="s">
        <v>124</v>
      </c>
      <c r="AU206" s="137" t="s">
        <v>83</v>
      </c>
      <c r="AY206" s="13" t="s">
        <v>122</v>
      </c>
      <c r="BE206" s="138">
        <f t="shared" si="14"/>
        <v>0</v>
      </c>
      <c r="BF206" s="138">
        <f t="shared" si="15"/>
        <v>0</v>
      </c>
      <c r="BG206" s="138">
        <f t="shared" si="16"/>
        <v>0</v>
      </c>
      <c r="BH206" s="138">
        <f t="shared" si="17"/>
        <v>0</v>
      </c>
      <c r="BI206" s="138">
        <f t="shared" si="18"/>
        <v>0</v>
      </c>
      <c r="BJ206" s="13" t="s">
        <v>81</v>
      </c>
      <c r="BK206" s="138">
        <f t="shared" si="19"/>
        <v>0</v>
      </c>
      <c r="BL206" s="13" t="s">
        <v>199</v>
      </c>
      <c r="BM206" s="137" t="s">
        <v>394</v>
      </c>
    </row>
    <row r="207" spans="2:65" s="1" customFormat="1" ht="16.5" customHeight="1">
      <c r="B207" s="28"/>
      <c r="C207" s="125" t="s">
        <v>395</v>
      </c>
      <c r="D207" s="125" t="s">
        <v>124</v>
      </c>
      <c r="E207" s="126" t="s">
        <v>396</v>
      </c>
      <c r="F207" s="127" t="s">
        <v>397</v>
      </c>
      <c r="G207" s="128" t="s">
        <v>178</v>
      </c>
      <c r="H207" s="129">
        <v>23</v>
      </c>
      <c r="I207" s="130"/>
      <c r="J207" s="131">
        <f t="shared" si="10"/>
        <v>0</v>
      </c>
      <c r="K207" s="132"/>
      <c r="L207" s="28"/>
      <c r="M207" s="133" t="s">
        <v>1</v>
      </c>
      <c r="N207" s="134" t="s">
        <v>38</v>
      </c>
      <c r="P207" s="135">
        <f t="shared" si="11"/>
        <v>0</v>
      </c>
      <c r="Q207" s="135">
        <v>7.6999999999999996E-4</v>
      </c>
      <c r="R207" s="135">
        <f t="shared" si="12"/>
        <v>1.771E-2</v>
      </c>
      <c r="S207" s="135">
        <v>0</v>
      </c>
      <c r="T207" s="136">
        <f t="shared" si="13"/>
        <v>0</v>
      </c>
      <c r="AR207" s="137" t="s">
        <v>199</v>
      </c>
      <c r="AT207" s="137" t="s">
        <v>124</v>
      </c>
      <c r="AU207" s="137" t="s">
        <v>83</v>
      </c>
      <c r="AY207" s="13" t="s">
        <v>122</v>
      </c>
      <c r="BE207" s="138">
        <f t="shared" si="14"/>
        <v>0</v>
      </c>
      <c r="BF207" s="138">
        <f t="shared" si="15"/>
        <v>0</v>
      </c>
      <c r="BG207" s="138">
        <f t="shared" si="16"/>
        <v>0</v>
      </c>
      <c r="BH207" s="138">
        <f t="shared" si="17"/>
        <v>0</v>
      </c>
      <c r="BI207" s="138">
        <f t="shared" si="18"/>
        <v>0</v>
      </c>
      <c r="BJ207" s="13" t="s">
        <v>81</v>
      </c>
      <c r="BK207" s="138">
        <f t="shared" si="19"/>
        <v>0</v>
      </c>
      <c r="BL207" s="13" t="s">
        <v>199</v>
      </c>
      <c r="BM207" s="137" t="s">
        <v>398</v>
      </c>
    </row>
    <row r="208" spans="2:65" s="1" customFormat="1" ht="28.8">
      <c r="B208" s="28"/>
      <c r="D208" s="150" t="s">
        <v>188</v>
      </c>
      <c r="F208" s="151" t="s">
        <v>399</v>
      </c>
      <c r="I208" s="152"/>
      <c r="L208" s="28"/>
      <c r="M208" s="153"/>
      <c r="T208" s="52"/>
      <c r="AT208" s="13" t="s">
        <v>188</v>
      </c>
      <c r="AU208" s="13" t="s">
        <v>83</v>
      </c>
    </row>
    <row r="209" spans="2:65" s="1" customFormat="1" ht="16.5" customHeight="1">
      <c r="B209" s="28"/>
      <c r="C209" s="125" t="s">
        <v>400</v>
      </c>
      <c r="D209" s="125" t="s">
        <v>124</v>
      </c>
      <c r="E209" s="126" t="s">
        <v>401</v>
      </c>
      <c r="F209" s="127" t="s">
        <v>402</v>
      </c>
      <c r="G209" s="128" t="s">
        <v>178</v>
      </c>
      <c r="H209" s="129">
        <v>49</v>
      </c>
      <c r="I209" s="130"/>
      <c r="J209" s="131">
        <f>ROUND(I209*H209,2)</f>
        <v>0</v>
      </c>
      <c r="K209" s="132"/>
      <c r="L209" s="28"/>
      <c r="M209" s="133" t="s">
        <v>1</v>
      </c>
      <c r="N209" s="134" t="s">
        <v>38</v>
      </c>
      <c r="P209" s="135">
        <f>O209*H209</f>
        <v>0</v>
      </c>
      <c r="Q209" s="135">
        <v>1.01E-3</v>
      </c>
      <c r="R209" s="135">
        <f>Q209*H209</f>
        <v>4.9489999999999999E-2</v>
      </c>
      <c r="S209" s="135">
        <v>0</v>
      </c>
      <c r="T209" s="136">
        <f>S209*H209</f>
        <v>0</v>
      </c>
      <c r="AR209" s="137" t="s">
        <v>199</v>
      </c>
      <c r="AT209" s="137" t="s">
        <v>124</v>
      </c>
      <c r="AU209" s="137" t="s">
        <v>83</v>
      </c>
      <c r="AY209" s="13" t="s">
        <v>122</v>
      </c>
      <c r="BE209" s="138">
        <f>IF(N209="základní",J209,0)</f>
        <v>0</v>
      </c>
      <c r="BF209" s="138">
        <f>IF(N209="snížená",J209,0)</f>
        <v>0</v>
      </c>
      <c r="BG209" s="138">
        <f>IF(N209="zákl. přenesená",J209,0)</f>
        <v>0</v>
      </c>
      <c r="BH209" s="138">
        <f>IF(N209="sníž. přenesená",J209,0)</f>
        <v>0</v>
      </c>
      <c r="BI209" s="138">
        <f>IF(N209="nulová",J209,0)</f>
        <v>0</v>
      </c>
      <c r="BJ209" s="13" t="s">
        <v>81</v>
      </c>
      <c r="BK209" s="138">
        <f>ROUND(I209*H209,2)</f>
        <v>0</v>
      </c>
      <c r="BL209" s="13" t="s">
        <v>199</v>
      </c>
      <c r="BM209" s="137" t="s">
        <v>403</v>
      </c>
    </row>
    <row r="210" spans="2:65" s="1" customFormat="1" ht="28.8">
      <c r="B210" s="28"/>
      <c r="D210" s="150" t="s">
        <v>188</v>
      </c>
      <c r="F210" s="151" t="s">
        <v>404</v>
      </c>
      <c r="I210" s="152"/>
      <c r="L210" s="28"/>
      <c r="M210" s="153"/>
      <c r="T210" s="52"/>
      <c r="AT210" s="13" t="s">
        <v>188</v>
      </c>
      <c r="AU210" s="13" t="s">
        <v>83</v>
      </c>
    </row>
    <row r="211" spans="2:65" s="1" customFormat="1" ht="16.5" customHeight="1">
      <c r="B211" s="28"/>
      <c r="C211" s="125" t="s">
        <v>405</v>
      </c>
      <c r="D211" s="125" t="s">
        <v>124</v>
      </c>
      <c r="E211" s="126" t="s">
        <v>406</v>
      </c>
      <c r="F211" s="127" t="s">
        <v>407</v>
      </c>
      <c r="G211" s="128" t="s">
        <v>178</v>
      </c>
      <c r="H211" s="129">
        <v>44</v>
      </c>
      <c r="I211" s="130"/>
      <c r="J211" s="131">
        <f>ROUND(I211*H211,2)</f>
        <v>0</v>
      </c>
      <c r="K211" s="132"/>
      <c r="L211" s="28"/>
      <c r="M211" s="133" t="s">
        <v>1</v>
      </c>
      <c r="N211" s="134" t="s">
        <v>38</v>
      </c>
      <c r="P211" s="135">
        <f>O211*H211</f>
        <v>0</v>
      </c>
      <c r="Q211" s="135">
        <v>1.01E-3</v>
      </c>
      <c r="R211" s="135">
        <f>Q211*H211</f>
        <v>4.444E-2</v>
      </c>
      <c r="S211" s="135">
        <v>0</v>
      </c>
      <c r="T211" s="136">
        <f>S211*H211</f>
        <v>0</v>
      </c>
      <c r="AR211" s="137" t="s">
        <v>199</v>
      </c>
      <c r="AT211" s="137" t="s">
        <v>124</v>
      </c>
      <c r="AU211" s="137" t="s">
        <v>83</v>
      </c>
      <c r="AY211" s="13" t="s">
        <v>122</v>
      </c>
      <c r="BE211" s="138">
        <f>IF(N211="základní",J211,0)</f>
        <v>0</v>
      </c>
      <c r="BF211" s="138">
        <f>IF(N211="snížená",J211,0)</f>
        <v>0</v>
      </c>
      <c r="BG211" s="138">
        <f>IF(N211="zákl. přenesená",J211,0)</f>
        <v>0</v>
      </c>
      <c r="BH211" s="138">
        <f>IF(N211="sníž. přenesená",J211,0)</f>
        <v>0</v>
      </c>
      <c r="BI211" s="138">
        <f>IF(N211="nulová",J211,0)</f>
        <v>0</v>
      </c>
      <c r="BJ211" s="13" t="s">
        <v>81</v>
      </c>
      <c r="BK211" s="138">
        <f>ROUND(I211*H211,2)</f>
        <v>0</v>
      </c>
      <c r="BL211" s="13" t="s">
        <v>199</v>
      </c>
      <c r="BM211" s="137" t="s">
        <v>408</v>
      </c>
    </row>
    <row r="212" spans="2:65" s="1" customFormat="1" ht="19.2">
      <c r="B212" s="28"/>
      <c r="D212" s="150" t="s">
        <v>188</v>
      </c>
      <c r="F212" s="151" t="s">
        <v>409</v>
      </c>
      <c r="I212" s="152"/>
      <c r="L212" s="28"/>
      <c r="M212" s="153"/>
      <c r="T212" s="52"/>
      <c r="AT212" s="13" t="s">
        <v>188</v>
      </c>
      <c r="AU212" s="13" t="s">
        <v>83</v>
      </c>
    </row>
    <row r="213" spans="2:65" s="1" customFormat="1" ht="16.5" customHeight="1">
      <c r="B213" s="28"/>
      <c r="C213" s="125" t="s">
        <v>410</v>
      </c>
      <c r="D213" s="125" t="s">
        <v>124</v>
      </c>
      <c r="E213" s="126" t="s">
        <v>411</v>
      </c>
      <c r="F213" s="127" t="s">
        <v>412</v>
      </c>
      <c r="G213" s="128" t="s">
        <v>224</v>
      </c>
      <c r="H213" s="129">
        <v>21.6</v>
      </c>
      <c r="I213" s="130"/>
      <c r="J213" s="131">
        <f t="shared" ref="J213:J239" si="20">ROUND(I213*H213,2)</f>
        <v>0</v>
      </c>
      <c r="K213" s="132"/>
      <c r="L213" s="28"/>
      <c r="M213" s="133" t="s">
        <v>1</v>
      </c>
      <c r="N213" s="134" t="s">
        <v>38</v>
      </c>
      <c r="P213" s="135">
        <f t="shared" ref="P213:P239" si="21">O213*H213</f>
        <v>0</v>
      </c>
      <c r="Q213" s="135">
        <v>1.4999999999999999E-4</v>
      </c>
      <c r="R213" s="135">
        <f t="shared" ref="R213:R239" si="22">Q213*H213</f>
        <v>3.2399999999999998E-3</v>
      </c>
      <c r="S213" s="135">
        <v>0</v>
      </c>
      <c r="T213" s="136">
        <f t="shared" ref="T213:T239" si="23">S213*H213</f>
        <v>0</v>
      </c>
      <c r="AR213" s="137" t="s">
        <v>199</v>
      </c>
      <c r="AT213" s="137" t="s">
        <v>124</v>
      </c>
      <c r="AU213" s="137" t="s">
        <v>83</v>
      </c>
      <c r="AY213" s="13" t="s">
        <v>122</v>
      </c>
      <c r="BE213" s="138">
        <f t="shared" ref="BE213:BE239" si="24">IF(N213="základní",J213,0)</f>
        <v>0</v>
      </c>
      <c r="BF213" s="138">
        <f t="shared" ref="BF213:BF239" si="25">IF(N213="snížená",J213,0)</f>
        <v>0</v>
      </c>
      <c r="BG213" s="138">
        <f t="shared" ref="BG213:BG239" si="26">IF(N213="zákl. přenesená",J213,0)</f>
        <v>0</v>
      </c>
      <c r="BH213" s="138">
        <f t="shared" ref="BH213:BH239" si="27">IF(N213="sníž. přenesená",J213,0)</f>
        <v>0</v>
      </c>
      <c r="BI213" s="138">
        <f t="shared" ref="BI213:BI239" si="28">IF(N213="nulová",J213,0)</f>
        <v>0</v>
      </c>
      <c r="BJ213" s="13" t="s">
        <v>81</v>
      </c>
      <c r="BK213" s="138">
        <f t="shared" ref="BK213:BK239" si="29">ROUND(I213*H213,2)</f>
        <v>0</v>
      </c>
      <c r="BL213" s="13" t="s">
        <v>199</v>
      </c>
      <c r="BM213" s="137" t="s">
        <v>413</v>
      </c>
    </row>
    <row r="214" spans="2:65" s="1" customFormat="1" ht="16.5" customHeight="1">
      <c r="B214" s="28"/>
      <c r="C214" s="125" t="s">
        <v>414</v>
      </c>
      <c r="D214" s="125" t="s">
        <v>124</v>
      </c>
      <c r="E214" s="126" t="s">
        <v>415</v>
      </c>
      <c r="F214" s="127" t="s">
        <v>416</v>
      </c>
      <c r="G214" s="128" t="s">
        <v>178</v>
      </c>
      <c r="H214" s="129">
        <v>1</v>
      </c>
      <c r="I214" s="130"/>
      <c r="J214" s="131">
        <f t="shared" si="20"/>
        <v>0</v>
      </c>
      <c r="K214" s="132"/>
      <c r="L214" s="28"/>
      <c r="M214" s="133" t="s">
        <v>1</v>
      </c>
      <c r="N214" s="134" t="s">
        <v>38</v>
      </c>
      <c r="P214" s="135">
        <f t="shared" si="21"/>
        <v>0</v>
      </c>
      <c r="Q214" s="135">
        <v>1.4999999999999999E-4</v>
      </c>
      <c r="R214" s="135">
        <f t="shared" si="22"/>
        <v>1.4999999999999999E-4</v>
      </c>
      <c r="S214" s="135">
        <v>0</v>
      </c>
      <c r="T214" s="136">
        <f t="shared" si="23"/>
        <v>0</v>
      </c>
      <c r="AR214" s="137" t="s">
        <v>199</v>
      </c>
      <c r="AT214" s="137" t="s">
        <v>124</v>
      </c>
      <c r="AU214" s="137" t="s">
        <v>83</v>
      </c>
      <c r="AY214" s="13" t="s">
        <v>122</v>
      </c>
      <c r="BE214" s="138">
        <f t="shared" si="24"/>
        <v>0</v>
      </c>
      <c r="BF214" s="138">
        <f t="shared" si="25"/>
        <v>0</v>
      </c>
      <c r="BG214" s="138">
        <f t="shared" si="26"/>
        <v>0</v>
      </c>
      <c r="BH214" s="138">
        <f t="shared" si="27"/>
        <v>0</v>
      </c>
      <c r="BI214" s="138">
        <f t="shared" si="28"/>
        <v>0</v>
      </c>
      <c r="BJ214" s="13" t="s">
        <v>81</v>
      </c>
      <c r="BK214" s="138">
        <f t="shared" si="29"/>
        <v>0</v>
      </c>
      <c r="BL214" s="13" t="s">
        <v>199</v>
      </c>
      <c r="BM214" s="137" t="s">
        <v>417</v>
      </c>
    </row>
    <row r="215" spans="2:65" s="1" customFormat="1" ht="16.5" customHeight="1">
      <c r="B215" s="28"/>
      <c r="C215" s="125" t="s">
        <v>418</v>
      </c>
      <c r="D215" s="125" t="s">
        <v>124</v>
      </c>
      <c r="E215" s="126" t="s">
        <v>419</v>
      </c>
      <c r="F215" s="127" t="s">
        <v>420</v>
      </c>
      <c r="G215" s="128" t="s">
        <v>178</v>
      </c>
      <c r="H215" s="129">
        <v>20</v>
      </c>
      <c r="I215" s="130"/>
      <c r="J215" s="131">
        <f t="shared" si="20"/>
        <v>0</v>
      </c>
      <c r="K215" s="132"/>
      <c r="L215" s="28"/>
      <c r="M215" s="133" t="s">
        <v>1</v>
      </c>
      <c r="N215" s="134" t="s">
        <v>38</v>
      </c>
      <c r="P215" s="135">
        <f t="shared" si="21"/>
        <v>0</v>
      </c>
      <c r="Q215" s="135">
        <v>1.4999999999999999E-4</v>
      </c>
      <c r="R215" s="135">
        <f t="shared" si="22"/>
        <v>2.9999999999999996E-3</v>
      </c>
      <c r="S215" s="135">
        <v>0</v>
      </c>
      <c r="T215" s="136">
        <f t="shared" si="23"/>
        <v>0</v>
      </c>
      <c r="AR215" s="137" t="s">
        <v>199</v>
      </c>
      <c r="AT215" s="137" t="s">
        <v>124</v>
      </c>
      <c r="AU215" s="137" t="s">
        <v>83</v>
      </c>
      <c r="AY215" s="13" t="s">
        <v>122</v>
      </c>
      <c r="BE215" s="138">
        <f t="shared" si="24"/>
        <v>0</v>
      </c>
      <c r="BF215" s="138">
        <f t="shared" si="25"/>
        <v>0</v>
      </c>
      <c r="BG215" s="138">
        <f t="shared" si="26"/>
        <v>0</v>
      </c>
      <c r="BH215" s="138">
        <f t="shared" si="27"/>
        <v>0</v>
      </c>
      <c r="BI215" s="138">
        <f t="shared" si="28"/>
        <v>0</v>
      </c>
      <c r="BJ215" s="13" t="s">
        <v>81</v>
      </c>
      <c r="BK215" s="138">
        <f t="shared" si="29"/>
        <v>0</v>
      </c>
      <c r="BL215" s="13" t="s">
        <v>199</v>
      </c>
      <c r="BM215" s="137" t="s">
        <v>421</v>
      </c>
    </row>
    <row r="216" spans="2:65" s="1" customFormat="1" ht="16.5" customHeight="1">
      <c r="B216" s="28"/>
      <c r="C216" s="125" t="s">
        <v>422</v>
      </c>
      <c r="D216" s="125" t="s">
        <v>124</v>
      </c>
      <c r="E216" s="126" t="s">
        <v>423</v>
      </c>
      <c r="F216" s="127" t="s">
        <v>424</v>
      </c>
      <c r="G216" s="128" t="s">
        <v>178</v>
      </c>
      <c r="H216" s="129">
        <v>20</v>
      </c>
      <c r="I216" s="130"/>
      <c r="J216" s="131">
        <f t="shared" si="20"/>
        <v>0</v>
      </c>
      <c r="K216" s="132"/>
      <c r="L216" s="28"/>
      <c r="M216" s="133" t="s">
        <v>1</v>
      </c>
      <c r="N216" s="134" t="s">
        <v>38</v>
      </c>
      <c r="P216" s="135">
        <f t="shared" si="21"/>
        <v>0</v>
      </c>
      <c r="Q216" s="135">
        <v>1.4999999999999999E-4</v>
      </c>
      <c r="R216" s="135">
        <f t="shared" si="22"/>
        <v>2.9999999999999996E-3</v>
      </c>
      <c r="S216" s="135">
        <v>0</v>
      </c>
      <c r="T216" s="136">
        <f t="shared" si="23"/>
        <v>0</v>
      </c>
      <c r="AR216" s="137" t="s">
        <v>199</v>
      </c>
      <c r="AT216" s="137" t="s">
        <v>124</v>
      </c>
      <c r="AU216" s="137" t="s">
        <v>83</v>
      </c>
      <c r="AY216" s="13" t="s">
        <v>122</v>
      </c>
      <c r="BE216" s="138">
        <f t="shared" si="24"/>
        <v>0</v>
      </c>
      <c r="BF216" s="138">
        <f t="shared" si="25"/>
        <v>0</v>
      </c>
      <c r="BG216" s="138">
        <f t="shared" si="26"/>
        <v>0</v>
      </c>
      <c r="BH216" s="138">
        <f t="shared" si="27"/>
        <v>0</v>
      </c>
      <c r="BI216" s="138">
        <f t="shared" si="28"/>
        <v>0</v>
      </c>
      <c r="BJ216" s="13" t="s">
        <v>81</v>
      </c>
      <c r="BK216" s="138">
        <f t="shared" si="29"/>
        <v>0</v>
      </c>
      <c r="BL216" s="13" t="s">
        <v>199</v>
      </c>
      <c r="BM216" s="137" t="s">
        <v>425</v>
      </c>
    </row>
    <row r="217" spans="2:65" s="1" customFormat="1" ht="16.5" customHeight="1">
      <c r="B217" s="28"/>
      <c r="C217" s="125" t="s">
        <v>426</v>
      </c>
      <c r="D217" s="125" t="s">
        <v>124</v>
      </c>
      <c r="E217" s="126" t="s">
        <v>427</v>
      </c>
      <c r="F217" s="127" t="s">
        <v>428</v>
      </c>
      <c r="G217" s="128" t="s">
        <v>224</v>
      </c>
      <c r="H217" s="129">
        <v>21.6</v>
      </c>
      <c r="I217" s="130"/>
      <c r="J217" s="131">
        <f t="shared" si="20"/>
        <v>0</v>
      </c>
      <c r="K217" s="132"/>
      <c r="L217" s="28"/>
      <c r="M217" s="133" t="s">
        <v>1</v>
      </c>
      <c r="N217" s="134" t="s">
        <v>38</v>
      </c>
      <c r="P217" s="135">
        <f t="shared" si="21"/>
        <v>0</v>
      </c>
      <c r="Q217" s="135">
        <v>1.4999999999999999E-4</v>
      </c>
      <c r="R217" s="135">
        <f t="shared" si="22"/>
        <v>3.2399999999999998E-3</v>
      </c>
      <c r="S217" s="135">
        <v>0</v>
      </c>
      <c r="T217" s="136">
        <f t="shared" si="23"/>
        <v>0</v>
      </c>
      <c r="AR217" s="137" t="s">
        <v>199</v>
      </c>
      <c r="AT217" s="137" t="s">
        <v>124</v>
      </c>
      <c r="AU217" s="137" t="s">
        <v>83</v>
      </c>
      <c r="AY217" s="13" t="s">
        <v>122</v>
      </c>
      <c r="BE217" s="138">
        <f t="shared" si="24"/>
        <v>0</v>
      </c>
      <c r="BF217" s="138">
        <f t="shared" si="25"/>
        <v>0</v>
      </c>
      <c r="BG217" s="138">
        <f t="shared" si="26"/>
        <v>0</v>
      </c>
      <c r="BH217" s="138">
        <f t="shared" si="27"/>
        <v>0</v>
      </c>
      <c r="BI217" s="138">
        <f t="shared" si="28"/>
        <v>0</v>
      </c>
      <c r="BJ217" s="13" t="s">
        <v>81</v>
      </c>
      <c r="BK217" s="138">
        <f t="shared" si="29"/>
        <v>0</v>
      </c>
      <c r="BL217" s="13" t="s">
        <v>199</v>
      </c>
      <c r="BM217" s="137" t="s">
        <v>429</v>
      </c>
    </row>
    <row r="218" spans="2:65" s="1" customFormat="1" ht="16.5" customHeight="1">
      <c r="B218" s="28"/>
      <c r="C218" s="125" t="s">
        <v>430</v>
      </c>
      <c r="D218" s="125" t="s">
        <v>124</v>
      </c>
      <c r="E218" s="126" t="s">
        <v>431</v>
      </c>
      <c r="F218" s="127" t="s">
        <v>432</v>
      </c>
      <c r="G218" s="128" t="s">
        <v>224</v>
      </c>
      <c r="H218" s="129">
        <v>22</v>
      </c>
      <c r="I218" s="130"/>
      <c r="J218" s="131">
        <f t="shared" si="20"/>
        <v>0</v>
      </c>
      <c r="K218" s="132"/>
      <c r="L218" s="28"/>
      <c r="M218" s="133" t="s">
        <v>1</v>
      </c>
      <c r="N218" s="134" t="s">
        <v>38</v>
      </c>
      <c r="P218" s="135">
        <f t="shared" si="21"/>
        <v>0</v>
      </c>
      <c r="Q218" s="135">
        <v>1.4999999999999999E-4</v>
      </c>
      <c r="R218" s="135">
        <f t="shared" si="22"/>
        <v>3.2999999999999995E-3</v>
      </c>
      <c r="S218" s="135">
        <v>0</v>
      </c>
      <c r="T218" s="136">
        <f t="shared" si="23"/>
        <v>0</v>
      </c>
      <c r="AR218" s="137" t="s">
        <v>199</v>
      </c>
      <c r="AT218" s="137" t="s">
        <v>124</v>
      </c>
      <c r="AU218" s="137" t="s">
        <v>83</v>
      </c>
      <c r="AY218" s="13" t="s">
        <v>122</v>
      </c>
      <c r="BE218" s="138">
        <f t="shared" si="24"/>
        <v>0</v>
      </c>
      <c r="BF218" s="138">
        <f t="shared" si="25"/>
        <v>0</v>
      </c>
      <c r="BG218" s="138">
        <f t="shared" si="26"/>
        <v>0</v>
      </c>
      <c r="BH218" s="138">
        <f t="shared" si="27"/>
        <v>0</v>
      </c>
      <c r="BI218" s="138">
        <f t="shared" si="28"/>
        <v>0</v>
      </c>
      <c r="BJ218" s="13" t="s">
        <v>81</v>
      </c>
      <c r="BK218" s="138">
        <f t="shared" si="29"/>
        <v>0</v>
      </c>
      <c r="BL218" s="13" t="s">
        <v>199</v>
      </c>
      <c r="BM218" s="137" t="s">
        <v>433</v>
      </c>
    </row>
    <row r="219" spans="2:65" s="1" customFormat="1" ht="16.5" customHeight="1">
      <c r="B219" s="28"/>
      <c r="C219" s="125" t="s">
        <v>434</v>
      </c>
      <c r="D219" s="125" t="s">
        <v>124</v>
      </c>
      <c r="E219" s="126" t="s">
        <v>435</v>
      </c>
      <c r="F219" s="127" t="s">
        <v>436</v>
      </c>
      <c r="G219" s="128" t="s">
        <v>178</v>
      </c>
      <c r="H219" s="129">
        <v>20</v>
      </c>
      <c r="I219" s="130"/>
      <c r="J219" s="131">
        <f t="shared" si="20"/>
        <v>0</v>
      </c>
      <c r="K219" s="132"/>
      <c r="L219" s="28"/>
      <c r="M219" s="133" t="s">
        <v>1</v>
      </c>
      <c r="N219" s="134" t="s">
        <v>38</v>
      </c>
      <c r="P219" s="135">
        <f t="shared" si="21"/>
        <v>0</v>
      </c>
      <c r="Q219" s="135">
        <v>1.4999999999999999E-4</v>
      </c>
      <c r="R219" s="135">
        <f t="shared" si="22"/>
        <v>2.9999999999999996E-3</v>
      </c>
      <c r="S219" s="135">
        <v>0</v>
      </c>
      <c r="T219" s="136">
        <f t="shared" si="23"/>
        <v>0</v>
      </c>
      <c r="AR219" s="137" t="s">
        <v>199</v>
      </c>
      <c r="AT219" s="137" t="s">
        <v>124</v>
      </c>
      <c r="AU219" s="137" t="s">
        <v>83</v>
      </c>
      <c r="AY219" s="13" t="s">
        <v>122</v>
      </c>
      <c r="BE219" s="138">
        <f t="shared" si="24"/>
        <v>0</v>
      </c>
      <c r="BF219" s="138">
        <f t="shared" si="25"/>
        <v>0</v>
      </c>
      <c r="BG219" s="138">
        <f t="shared" si="26"/>
        <v>0</v>
      </c>
      <c r="BH219" s="138">
        <f t="shared" si="27"/>
        <v>0</v>
      </c>
      <c r="BI219" s="138">
        <f t="shared" si="28"/>
        <v>0</v>
      </c>
      <c r="BJ219" s="13" t="s">
        <v>81</v>
      </c>
      <c r="BK219" s="138">
        <f t="shared" si="29"/>
        <v>0</v>
      </c>
      <c r="BL219" s="13" t="s">
        <v>199</v>
      </c>
      <c r="BM219" s="137" t="s">
        <v>437</v>
      </c>
    </row>
    <row r="220" spans="2:65" s="1" customFormat="1" ht="16.5" customHeight="1">
      <c r="B220" s="28"/>
      <c r="C220" s="125" t="s">
        <v>438</v>
      </c>
      <c r="D220" s="125" t="s">
        <v>124</v>
      </c>
      <c r="E220" s="126" t="s">
        <v>439</v>
      </c>
      <c r="F220" s="127" t="s">
        <v>412</v>
      </c>
      <c r="G220" s="128" t="s">
        <v>224</v>
      </c>
      <c r="H220" s="129">
        <v>103.9</v>
      </c>
      <c r="I220" s="130"/>
      <c r="J220" s="131">
        <f t="shared" si="20"/>
        <v>0</v>
      </c>
      <c r="K220" s="132"/>
      <c r="L220" s="28"/>
      <c r="M220" s="133" t="s">
        <v>1</v>
      </c>
      <c r="N220" s="134" t="s">
        <v>38</v>
      </c>
      <c r="P220" s="135">
        <f t="shared" si="21"/>
        <v>0</v>
      </c>
      <c r="Q220" s="135">
        <v>1.4999999999999999E-4</v>
      </c>
      <c r="R220" s="135">
        <f t="shared" si="22"/>
        <v>1.5585E-2</v>
      </c>
      <c r="S220" s="135">
        <v>0</v>
      </c>
      <c r="T220" s="136">
        <f t="shared" si="23"/>
        <v>0</v>
      </c>
      <c r="AR220" s="137" t="s">
        <v>199</v>
      </c>
      <c r="AT220" s="137" t="s">
        <v>124</v>
      </c>
      <c r="AU220" s="137" t="s">
        <v>83</v>
      </c>
      <c r="AY220" s="13" t="s">
        <v>122</v>
      </c>
      <c r="BE220" s="138">
        <f t="shared" si="24"/>
        <v>0</v>
      </c>
      <c r="BF220" s="138">
        <f t="shared" si="25"/>
        <v>0</v>
      </c>
      <c r="BG220" s="138">
        <f t="shared" si="26"/>
        <v>0</v>
      </c>
      <c r="BH220" s="138">
        <f t="shared" si="27"/>
        <v>0</v>
      </c>
      <c r="BI220" s="138">
        <f t="shared" si="28"/>
        <v>0</v>
      </c>
      <c r="BJ220" s="13" t="s">
        <v>81</v>
      </c>
      <c r="BK220" s="138">
        <f t="shared" si="29"/>
        <v>0</v>
      </c>
      <c r="BL220" s="13" t="s">
        <v>199</v>
      </c>
      <c r="BM220" s="137" t="s">
        <v>440</v>
      </c>
    </row>
    <row r="221" spans="2:65" s="1" customFormat="1" ht="16.5" customHeight="1">
      <c r="B221" s="28"/>
      <c r="C221" s="125" t="s">
        <v>441</v>
      </c>
      <c r="D221" s="125" t="s">
        <v>124</v>
      </c>
      <c r="E221" s="126" t="s">
        <v>442</v>
      </c>
      <c r="F221" s="127" t="s">
        <v>443</v>
      </c>
      <c r="G221" s="128" t="s">
        <v>178</v>
      </c>
      <c r="H221" s="129">
        <v>1</v>
      </c>
      <c r="I221" s="130"/>
      <c r="J221" s="131">
        <f t="shared" si="20"/>
        <v>0</v>
      </c>
      <c r="K221" s="132"/>
      <c r="L221" s="28"/>
      <c r="M221" s="133" t="s">
        <v>1</v>
      </c>
      <c r="N221" s="134" t="s">
        <v>38</v>
      </c>
      <c r="P221" s="135">
        <f t="shared" si="21"/>
        <v>0</v>
      </c>
      <c r="Q221" s="135">
        <v>1.4999999999999999E-4</v>
      </c>
      <c r="R221" s="135">
        <f t="shared" si="22"/>
        <v>1.4999999999999999E-4</v>
      </c>
      <c r="S221" s="135">
        <v>0</v>
      </c>
      <c r="T221" s="136">
        <f t="shared" si="23"/>
        <v>0</v>
      </c>
      <c r="AR221" s="137" t="s">
        <v>199</v>
      </c>
      <c r="AT221" s="137" t="s">
        <v>124</v>
      </c>
      <c r="AU221" s="137" t="s">
        <v>83</v>
      </c>
      <c r="AY221" s="13" t="s">
        <v>122</v>
      </c>
      <c r="BE221" s="138">
        <f t="shared" si="24"/>
        <v>0</v>
      </c>
      <c r="BF221" s="138">
        <f t="shared" si="25"/>
        <v>0</v>
      </c>
      <c r="BG221" s="138">
        <f t="shared" si="26"/>
        <v>0</v>
      </c>
      <c r="BH221" s="138">
        <f t="shared" si="27"/>
        <v>0</v>
      </c>
      <c r="BI221" s="138">
        <f t="shared" si="28"/>
        <v>0</v>
      </c>
      <c r="BJ221" s="13" t="s">
        <v>81</v>
      </c>
      <c r="BK221" s="138">
        <f t="shared" si="29"/>
        <v>0</v>
      </c>
      <c r="BL221" s="13" t="s">
        <v>199</v>
      </c>
      <c r="BM221" s="137" t="s">
        <v>444</v>
      </c>
    </row>
    <row r="222" spans="2:65" s="1" customFormat="1" ht="16.5" customHeight="1">
      <c r="B222" s="28"/>
      <c r="C222" s="125" t="s">
        <v>445</v>
      </c>
      <c r="D222" s="125" t="s">
        <v>124</v>
      </c>
      <c r="E222" s="126" t="s">
        <v>446</v>
      </c>
      <c r="F222" s="127" t="s">
        <v>420</v>
      </c>
      <c r="G222" s="128" t="s">
        <v>178</v>
      </c>
      <c r="H222" s="129">
        <v>76</v>
      </c>
      <c r="I222" s="130"/>
      <c r="J222" s="131">
        <f t="shared" si="20"/>
        <v>0</v>
      </c>
      <c r="K222" s="132"/>
      <c r="L222" s="28"/>
      <c r="M222" s="133" t="s">
        <v>1</v>
      </c>
      <c r="N222" s="134" t="s">
        <v>38</v>
      </c>
      <c r="P222" s="135">
        <f t="shared" si="21"/>
        <v>0</v>
      </c>
      <c r="Q222" s="135">
        <v>1.4999999999999999E-4</v>
      </c>
      <c r="R222" s="135">
        <f t="shared" si="22"/>
        <v>1.1399999999999999E-2</v>
      </c>
      <c r="S222" s="135">
        <v>0</v>
      </c>
      <c r="T222" s="136">
        <f t="shared" si="23"/>
        <v>0</v>
      </c>
      <c r="AR222" s="137" t="s">
        <v>199</v>
      </c>
      <c r="AT222" s="137" t="s">
        <v>124</v>
      </c>
      <c r="AU222" s="137" t="s">
        <v>83</v>
      </c>
      <c r="AY222" s="13" t="s">
        <v>122</v>
      </c>
      <c r="BE222" s="138">
        <f t="shared" si="24"/>
        <v>0</v>
      </c>
      <c r="BF222" s="138">
        <f t="shared" si="25"/>
        <v>0</v>
      </c>
      <c r="BG222" s="138">
        <f t="shared" si="26"/>
        <v>0</v>
      </c>
      <c r="BH222" s="138">
        <f t="shared" si="27"/>
        <v>0</v>
      </c>
      <c r="BI222" s="138">
        <f t="shared" si="28"/>
        <v>0</v>
      </c>
      <c r="BJ222" s="13" t="s">
        <v>81</v>
      </c>
      <c r="BK222" s="138">
        <f t="shared" si="29"/>
        <v>0</v>
      </c>
      <c r="BL222" s="13" t="s">
        <v>199</v>
      </c>
      <c r="BM222" s="137" t="s">
        <v>447</v>
      </c>
    </row>
    <row r="223" spans="2:65" s="1" customFormat="1" ht="16.5" customHeight="1">
      <c r="B223" s="28"/>
      <c r="C223" s="125" t="s">
        <v>448</v>
      </c>
      <c r="D223" s="125" t="s">
        <v>124</v>
      </c>
      <c r="E223" s="126" t="s">
        <v>449</v>
      </c>
      <c r="F223" s="127" t="s">
        <v>424</v>
      </c>
      <c r="G223" s="128" t="s">
        <v>178</v>
      </c>
      <c r="H223" s="129">
        <v>76</v>
      </c>
      <c r="I223" s="130"/>
      <c r="J223" s="131">
        <f t="shared" si="20"/>
        <v>0</v>
      </c>
      <c r="K223" s="132"/>
      <c r="L223" s="28"/>
      <c r="M223" s="133" t="s">
        <v>1</v>
      </c>
      <c r="N223" s="134" t="s">
        <v>38</v>
      </c>
      <c r="P223" s="135">
        <f t="shared" si="21"/>
        <v>0</v>
      </c>
      <c r="Q223" s="135">
        <v>1.4999999999999999E-4</v>
      </c>
      <c r="R223" s="135">
        <f t="shared" si="22"/>
        <v>1.1399999999999999E-2</v>
      </c>
      <c r="S223" s="135">
        <v>0</v>
      </c>
      <c r="T223" s="136">
        <f t="shared" si="23"/>
        <v>0</v>
      </c>
      <c r="AR223" s="137" t="s">
        <v>199</v>
      </c>
      <c r="AT223" s="137" t="s">
        <v>124</v>
      </c>
      <c r="AU223" s="137" t="s">
        <v>83</v>
      </c>
      <c r="AY223" s="13" t="s">
        <v>122</v>
      </c>
      <c r="BE223" s="138">
        <f t="shared" si="24"/>
        <v>0</v>
      </c>
      <c r="BF223" s="138">
        <f t="shared" si="25"/>
        <v>0</v>
      </c>
      <c r="BG223" s="138">
        <f t="shared" si="26"/>
        <v>0</v>
      </c>
      <c r="BH223" s="138">
        <f t="shared" si="27"/>
        <v>0</v>
      </c>
      <c r="BI223" s="138">
        <f t="shared" si="28"/>
        <v>0</v>
      </c>
      <c r="BJ223" s="13" t="s">
        <v>81</v>
      </c>
      <c r="BK223" s="138">
        <f t="shared" si="29"/>
        <v>0</v>
      </c>
      <c r="BL223" s="13" t="s">
        <v>199</v>
      </c>
      <c r="BM223" s="137" t="s">
        <v>450</v>
      </c>
    </row>
    <row r="224" spans="2:65" s="1" customFormat="1" ht="16.5" customHeight="1">
      <c r="B224" s="28"/>
      <c r="C224" s="125" t="s">
        <v>451</v>
      </c>
      <c r="D224" s="125" t="s">
        <v>124</v>
      </c>
      <c r="E224" s="126" t="s">
        <v>452</v>
      </c>
      <c r="F224" s="127" t="s">
        <v>428</v>
      </c>
      <c r="G224" s="128" t="s">
        <v>224</v>
      </c>
      <c r="H224" s="129">
        <v>103.9</v>
      </c>
      <c r="I224" s="130"/>
      <c r="J224" s="131">
        <f t="shared" si="20"/>
        <v>0</v>
      </c>
      <c r="K224" s="132"/>
      <c r="L224" s="28"/>
      <c r="M224" s="133" t="s">
        <v>1</v>
      </c>
      <c r="N224" s="134" t="s">
        <v>38</v>
      </c>
      <c r="P224" s="135">
        <f t="shared" si="21"/>
        <v>0</v>
      </c>
      <c r="Q224" s="135">
        <v>1.4999999999999999E-4</v>
      </c>
      <c r="R224" s="135">
        <f t="shared" si="22"/>
        <v>1.5585E-2</v>
      </c>
      <c r="S224" s="135">
        <v>0</v>
      </c>
      <c r="T224" s="136">
        <f t="shared" si="23"/>
        <v>0</v>
      </c>
      <c r="AR224" s="137" t="s">
        <v>199</v>
      </c>
      <c r="AT224" s="137" t="s">
        <v>124</v>
      </c>
      <c r="AU224" s="137" t="s">
        <v>83</v>
      </c>
      <c r="AY224" s="13" t="s">
        <v>122</v>
      </c>
      <c r="BE224" s="138">
        <f t="shared" si="24"/>
        <v>0</v>
      </c>
      <c r="BF224" s="138">
        <f t="shared" si="25"/>
        <v>0</v>
      </c>
      <c r="BG224" s="138">
        <f t="shared" si="26"/>
        <v>0</v>
      </c>
      <c r="BH224" s="138">
        <f t="shared" si="27"/>
        <v>0</v>
      </c>
      <c r="BI224" s="138">
        <f t="shared" si="28"/>
        <v>0</v>
      </c>
      <c r="BJ224" s="13" t="s">
        <v>81</v>
      </c>
      <c r="BK224" s="138">
        <f t="shared" si="29"/>
        <v>0</v>
      </c>
      <c r="BL224" s="13" t="s">
        <v>199</v>
      </c>
      <c r="BM224" s="137" t="s">
        <v>453</v>
      </c>
    </row>
    <row r="225" spans="2:65" s="1" customFormat="1" ht="16.5" customHeight="1">
      <c r="B225" s="28"/>
      <c r="C225" s="125" t="s">
        <v>454</v>
      </c>
      <c r="D225" s="125" t="s">
        <v>124</v>
      </c>
      <c r="E225" s="126" t="s">
        <v>455</v>
      </c>
      <c r="F225" s="127" t="s">
        <v>432</v>
      </c>
      <c r="G225" s="128" t="s">
        <v>224</v>
      </c>
      <c r="H225" s="129">
        <v>111</v>
      </c>
      <c r="I225" s="130"/>
      <c r="J225" s="131">
        <f t="shared" si="20"/>
        <v>0</v>
      </c>
      <c r="K225" s="132"/>
      <c r="L225" s="28"/>
      <c r="M225" s="133" t="s">
        <v>1</v>
      </c>
      <c r="N225" s="134" t="s">
        <v>38</v>
      </c>
      <c r="P225" s="135">
        <f t="shared" si="21"/>
        <v>0</v>
      </c>
      <c r="Q225" s="135">
        <v>1.4999999999999999E-4</v>
      </c>
      <c r="R225" s="135">
        <f t="shared" si="22"/>
        <v>1.6649999999999998E-2</v>
      </c>
      <c r="S225" s="135">
        <v>0</v>
      </c>
      <c r="T225" s="136">
        <f t="shared" si="23"/>
        <v>0</v>
      </c>
      <c r="AR225" s="137" t="s">
        <v>199</v>
      </c>
      <c r="AT225" s="137" t="s">
        <v>124</v>
      </c>
      <c r="AU225" s="137" t="s">
        <v>83</v>
      </c>
      <c r="AY225" s="13" t="s">
        <v>122</v>
      </c>
      <c r="BE225" s="138">
        <f t="shared" si="24"/>
        <v>0</v>
      </c>
      <c r="BF225" s="138">
        <f t="shared" si="25"/>
        <v>0</v>
      </c>
      <c r="BG225" s="138">
        <f t="shared" si="26"/>
        <v>0</v>
      </c>
      <c r="BH225" s="138">
        <f t="shared" si="27"/>
        <v>0</v>
      </c>
      <c r="BI225" s="138">
        <f t="shared" si="28"/>
        <v>0</v>
      </c>
      <c r="BJ225" s="13" t="s">
        <v>81</v>
      </c>
      <c r="BK225" s="138">
        <f t="shared" si="29"/>
        <v>0</v>
      </c>
      <c r="BL225" s="13" t="s">
        <v>199</v>
      </c>
      <c r="BM225" s="137" t="s">
        <v>456</v>
      </c>
    </row>
    <row r="226" spans="2:65" s="1" customFormat="1" ht="16.5" customHeight="1">
      <c r="B226" s="28"/>
      <c r="C226" s="125" t="s">
        <v>457</v>
      </c>
      <c r="D226" s="125" t="s">
        <v>124</v>
      </c>
      <c r="E226" s="126" t="s">
        <v>458</v>
      </c>
      <c r="F226" s="127" t="s">
        <v>436</v>
      </c>
      <c r="G226" s="128" t="s">
        <v>178</v>
      </c>
      <c r="H226" s="129">
        <v>76</v>
      </c>
      <c r="I226" s="130"/>
      <c r="J226" s="131">
        <f t="shared" si="20"/>
        <v>0</v>
      </c>
      <c r="K226" s="132"/>
      <c r="L226" s="28"/>
      <c r="M226" s="133" t="s">
        <v>1</v>
      </c>
      <c r="N226" s="134" t="s">
        <v>38</v>
      </c>
      <c r="P226" s="135">
        <f t="shared" si="21"/>
        <v>0</v>
      </c>
      <c r="Q226" s="135">
        <v>1.4999999999999999E-4</v>
      </c>
      <c r="R226" s="135">
        <f t="shared" si="22"/>
        <v>1.1399999999999999E-2</v>
      </c>
      <c r="S226" s="135">
        <v>0</v>
      </c>
      <c r="T226" s="136">
        <f t="shared" si="23"/>
        <v>0</v>
      </c>
      <c r="AR226" s="137" t="s">
        <v>199</v>
      </c>
      <c r="AT226" s="137" t="s">
        <v>124</v>
      </c>
      <c r="AU226" s="137" t="s">
        <v>83</v>
      </c>
      <c r="AY226" s="13" t="s">
        <v>122</v>
      </c>
      <c r="BE226" s="138">
        <f t="shared" si="24"/>
        <v>0</v>
      </c>
      <c r="BF226" s="138">
        <f t="shared" si="25"/>
        <v>0</v>
      </c>
      <c r="BG226" s="138">
        <f t="shared" si="26"/>
        <v>0</v>
      </c>
      <c r="BH226" s="138">
        <f t="shared" si="27"/>
        <v>0</v>
      </c>
      <c r="BI226" s="138">
        <f t="shared" si="28"/>
        <v>0</v>
      </c>
      <c r="BJ226" s="13" t="s">
        <v>81</v>
      </c>
      <c r="BK226" s="138">
        <f t="shared" si="29"/>
        <v>0</v>
      </c>
      <c r="BL226" s="13" t="s">
        <v>199</v>
      </c>
      <c r="BM226" s="137" t="s">
        <v>459</v>
      </c>
    </row>
    <row r="227" spans="2:65" s="1" customFormat="1" ht="16.5" customHeight="1">
      <c r="B227" s="28"/>
      <c r="C227" s="125" t="s">
        <v>460</v>
      </c>
      <c r="D227" s="125" t="s">
        <v>124</v>
      </c>
      <c r="E227" s="126" t="s">
        <v>461</v>
      </c>
      <c r="F227" s="127" t="s">
        <v>412</v>
      </c>
      <c r="G227" s="128" t="s">
        <v>224</v>
      </c>
      <c r="H227" s="129">
        <v>53.6</v>
      </c>
      <c r="I227" s="130"/>
      <c r="J227" s="131">
        <f t="shared" si="20"/>
        <v>0</v>
      </c>
      <c r="K227" s="132"/>
      <c r="L227" s="28"/>
      <c r="M227" s="133" t="s">
        <v>1</v>
      </c>
      <c r="N227" s="134" t="s">
        <v>38</v>
      </c>
      <c r="P227" s="135">
        <f t="shared" si="21"/>
        <v>0</v>
      </c>
      <c r="Q227" s="135">
        <v>1.4999999999999999E-4</v>
      </c>
      <c r="R227" s="135">
        <f t="shared" si="22"/>
        <v>8.0400000000000003E-3</v>
      </c>
      <c r="S227" s="135">
        <v>0</v>
      </c>
      <c r="T227" s="136">
        <f t="shared" si="23"/>
        <v>0</v>
      </c>
      <c r="AR227" s="137" t="s">
        <v>199</v>
      </c>
      <c r="AT227" s="137" t="s">
        <v>124</v>
      </c>
      <c r="AU227" s="137" t="s">
        <v>83</v>
      </c>
      <c r="AY227" s="13" t="s">
        <v>122</v>
      </c>
      <c r="BE227" s="138">
        <f t="shared" si="24"/>
        <v>0</v>
      </c>
      <c r="BF227" s="138">
        <f t="shared" si="25"/>
        <v>0</v>
      </c>
      <c r="BG227" s="138">
        <f t="shared" si="26"/>
        <v>0</v>
      </c>
      <c r="BH227" s="138">
        <f t="shared" si="27"/>
        <v>0</v>
      </c>
      <c r="BI227" s="138">
        <f t="shared" si="28"/>
        <v>0</v>
      </c>
      <c r="BJ227" s="13" t="s">
        <v>81</v>
      </c>
      <c r="BK227" s="138">
        <f t="shared" si="29"/>
        <v>0</v>
      </c>
      <c r="BL227" s="13" t="s">
        <v>199</v>
      </c>
      <c r="BM227" s="137" t="s">
        <v>462</v>
      </c>
    </row>
    <row r="228" spans="2:65" s="1" customFormat="1" ht="16.5" customHeight="1">
      <c r="B228" s="28"/>
      <c r="C228" s="125" t="s">
        <v>463</v>
      </c>
      <c r="D228" s="125" t="s">
        <v>124</v>
      </c>
      <c r="E228" s="126" t="s">
        <v>464</v>
      </c>
      <c r="F228" s="127" t="s">
        <v>443</v>
      </c>
      <c r="G228" s="128" t="s">
        <v>178</v>
      </c>
      <c r="H228" s="129">
        <v>1</v>
      </c>
      <c r="I228" s="130"/>
      <c r="J228" s="131">
        <f t="shared" si="20"/>
        <v>0</v>
      </c>
      <c r="K228" s="132"/>
      <c r="L228" s="28"/>
      <c r="M228" s="133" t="s">
        <v>1</v>
      </c>
      <c r="N228" s="134" t="s">
        <v>38</v>
      </c>
      <c r="P228" s="135">
        <f t="shared" si="21"/>
        <v>0</v>
      </c>
      <c r="Q228" s="135">
        <v>1.4999999999999999E-4</v>
      </c>
      <c r="R228" s="135">
        <f t="shared" si="22"/>
        <v>1.4999999999999999E-4</v>
      </c>
      <c r="S228" s="135">
        <v>0</v>
      </c>
      <c r="T228" s="136">
        <f t="shared" si="23"/>
        <v>0</v>
      </c>
      <c r="AR228" s="137" t="s">
        <v>199</v>
      </c>
      <c r="AT228" s="137" t="s">
        <v>124</v>
      </c>
      <c r="AU228" s="137" t="s">
        <v>83</v>
      </c>
      <c r="AY228" s="13" t="s">
        <v>122</v>
      </c>
      <c r="BE228" s="138">
        <f t="shared" si="24"/>
        <v>0</v>
      </c>
      <c r="BF228" s="138">
        <f t="shared" si="25"/>
        <v>0</v>
      </c>
      <c r="BG228" s="138">
        <f t="shared" si="26"/>
        <v>0</v>
      </c>
      <c r="BH228" s="138">
        <f t="shared" si="27"/>
        <v>0</v>
      </c>
      <c r="BI228" s="138">
        <f t="shared" si="28"/>
        <v>0</v>
      </c>
      <c r="BJ228" s="13" t="s">
        <v>81</v>
      </c>
      <c r="BK228" s="138">
        <f t="shared" si="29"/>
        <v>0</v>
      </c>
      <c r="BL228" s="13" t="s">
        <v>199</v>
      </c>
      <c r="BM228" s="137" t="s">
        <v>465</v>
      </c>
    </row>
    <row r="229" spans="2:65" s="1" customFormat="1" ht="16.5" customHeight="1">
      <c r="B229" s="28"/>
      <c r="C229" s="125" t="s">
        <v>466</v>
      </c>
      <c r="D229" s="125" t="s">
        <v>124</v>
      </c>
      <c r="E229" s="126" t="s">
        <v>467</v>
      </c>
      <c r="F229" s="127" t="s">
        <v>468</v>
      </c>
      <c r="G229" s="128" t="s">
        <v>178</v>
      </c>
      <c r="H229" s="129">
        <v>13</v>
      </c>
      <c r="I229" s="130"/>
      <c r="J229" s="131">
        <f t="shared" si="20"/>
        <v>0</v>
      </c>
      <c r="K229" s="132"/>
      <c r="L229" s="28"/>
      <c r="M229" s="133" t="s">
        <v>1</v>
      </c>
      <c r="N229" s="134" t="s">
        <v>38</v>
      </c>
      <c r="P229" s="135">
        <f t="shared" si="21"/>
        <v>0</v>
      </c>
      <c r="Q229" s="135">
        <v>1.4999999999999999E-4</v>
      </c>
      <c r="R229" s="135">
        <f t="shared" si="22"/>
        <v>1.9499999999999999E-3</v>
      </c>
      <c r="S229" s="135">
        <v>0</v>
      </c>
      <c r="T229" s="136">
        <f t="shared" si="23"/>
        <v>0</v>
      </c>
      <c r="AR229" s="137" t="s">
        <v>199</v>
      </c>
      <c r="AT229" s="137" t="s">
        <v>124</v>
      </c>
      <c r="AU229" s="137" t="s">
        <v>83</v>
      </c>
      <c r="AY229" s="13" t="s">
        <v>122</v>
      </c>
      <c r="BE229" s="138">
        <f t="shared" si="24"/>
        <v>0</v>
      </c>
      <c r="BF229" s="138">
        <f t="shared" si="25"/>
        <v>0</v>
      </c>
      <c r="BG229" s="138">
        <f t="shared" si="26"/>
        <v>0</v>
      </c>
      <c r="BH229" s="138">
        <f t="shared" si="27"/>
        <v>0</v>
      </c>
      <c r="BI229" s="138">
        <f t="shared" si="28"/>
        <v>0</v>
      </c>
      <c r="BJ229" s="13" t="s">
        <v>81</v>
      </c>
      <c r="BK229" s="138">
        <f t="shared" si="29"/>
        <v>0</v>
      </c>
      <c r="BL229" s="13" t="s">
        <v>199</v>
      </c>
      <c r="BM229" s="137" t="s">
        <v>469</v>
      </c>
    </row>
    <row r="230" spans="2:65" s="1" customFormat="1" ht="16.5" customHeight="1">
      <c r="B230" s="28"/>
      <c r="C230" s="125" t="s">
        <v>470</v>
      </c>
      <c r="D230" s="125" t="s">
        <v>124</v>
      </c>
      <c r="E230" s="126" t="s">
        <v>471</v>
      </c>
      <c r="F230" s="127" t="s">
        <v>472</v>
      </c>
      <c r="G230" s="128" t="s">
        <v>178</v>
      </c>
      <c r="H230" s="129">
        <v>13</v>
      </c>
      <c r="I230" s="130"/>
      <c r="J230" s="131">
        <f t="shared" si="20"/>
        <v>0</v>
      </c>
      <c r="K230" s="132"/>
      <c r="L230" s="28"/>
      <c r="M230" s="133" t="s">
        <v>1</v>
      </c>
      <c r="N230" s="134" t="s">
        <v>38</v>
      </c>
      <c r="P230" s="135">
        <f t="shared" si="21"/>
        <v>0</v>
      </c>
      <c r="Q230" s="135">
        <v>1.4999999999999999E-4</v>
      </c>
      <c r="R230" s="135">
        <f t="shared" si="22"/>
        <v>1.9499999999999999E-3</v>
      </c>
      <c r="S230" s="135">
        <v>0</v>
      </c>
      <c r="T230" s="136">
        <f t="shared" si="23"/>
        <v>0</v>
      </c>
      <c r="AR230" s="137" t="s">
        <v>199</v>
      </c>
      <c r="AT230" s="137" t="s">
        <v>124</v>
      </c>
      <c r="AU230" s="137" t="s">
        <v>83</v>
      </c>
      <c r="AY230" s="13" t="s">
        <v>122</v>
      </c>
      <c r="BE230" s="138">
        <f t="shared" si="24"/>
        <v>0</v>
      </c>
      <c r="BF230" s="138">
        <f t="shared" si="25"/>
        <v>0</v>
      </c>
      <c r="BG230" s="138">
        <f t="shared" si="26"/>
        <v>0</v>
      </c>
      <c r="BH230" s="138">
        <f t="shared" si="27"/>
        <v>0</v>
      </c>
      <c r="BI230" s="138">
        <f t="shared" si="28"/>
        <v>0</v>
      </c>
      <c r="BJ230" s="13" t="s">
        <v>81</v>
      </c>
      <c r="BK230" s="138">
        <f t="shared" si="29"/>
        <v>0</v>
      </c>
      <c r="BL230" s="13" t="s">
        <v>199</v>
      </c>
      <c r="BM230" s="137" t="s">
        <v>473</v>
      </c>
    </row>
    <row r="231" spans="2:65" s="1" customFormat="1" ht="16.5" customHeight="1">
      <c r="B231" s="28"/>
      <c r="C231" s="125" t="s">
        <v>474</v>
      </c>
      <c r="D231" s="125" t="s">
        <v>124</v>
      </c>
      <c r="E231" s="126" t="s">
        <v>475</v>
      </c>
      <c r="F231" s="127" t="s">
        <v>476</v>
      </c>
      <c r="G231" s="128" t="s">
        <v>178</v>
      </c>
      <c r="H231" s="129">
        <v>13</v>
      </c>
      <c r="I231" s="130"/>
      <c r="J231" s="131">
        <f t="shared" si="20"/>
        <v>0</v>
      </c>
      <c r="K231" s="132"/>
      <c r="L231" s="28"/>
      <c r="M231" s="133" t="s">
        <v>1</v>
      </c>
      <c r="N231" s="134" t="s">
        <v>38</v>
      </c>
      <c r="P231" s="135">
        <f t="shared" si="21"/>
        <v>0</v>
      </c>
      <c r="Q231" s="135">
        <v>1.4999999999999999E-4</v>
      </c>
      <c r="R231" s="135">
        <f t="shared" si="22"/>
        <v>1.9499999999999999E-3</v>
      </c>
      <c r="S231" s="135">
        <v>0</v>
      </c>
      <c r="T231" s="136">
        <f t="shared" si="23"/>
        <v>0</v>
      </c>
      <c r="AR231" s="137" t="s">
        <v>199</v>
      </c>
      <c r="AT231" s="137" t="s">
        <v>124</v>
      </c>
      <c r="AU231" s="137" t="s">
        <v>83</v>
      </c>
      <c r="AY231" s="13" t="s">
        <v>122</v>
      </c>
      <c r="BE231" s="138">
        <f t="shared" si="24"/>
        <v>0</v>
      </c>
      <c r="BF231" s="138">
        <f t="shared" si="25"/>
        <v>0</v>
      </c>
      <c r="BG231" s="138">
        <f t="shared" si="26"/>
        <v>0</v>
      </c>
      <c r="BH231" s="138">
        <f t="shared" si="27"/>
        <v>0</v>
      </c>
      <c r="BI231" s="138">
        <f t="shared" si="28"/>
        <v>0</v>
      </c>
      <c r="BJ231" s="13" t="s">
        <v>81</v>
      </c>
      <c r="BK231" s="138">
        <f t="shared" si="29"/>
        <v>0</v>
      </c>
      <c r="BL231" s="13" t="s">
        <v>199</v>
      </c>
      <c r="BM231" s="137" t="s">
        <v>477</v>
      </c>
    </row>
    <row r="232" spans="2:65" s="1" customFormat="1" ht="16.5" customHeight="1">
      <c r="B232" s="28"/>
      <c r="C232" s="125" t="s">
        <v>478</v>
      </c>
      <c r="D232" s="125" t="s">
        <v>124</v>
      </c>
      <c r="E232" s="126" t="s">
        <v>479</v>
      </c>
      <c r="F232" s="127" t="s">
        <v>480</v>
      </c>
      <c r="G232" s="128" t="s">
        <v>224</v>
      </c>
      <c r="H232" s="129">
        <v>53.6</v>
      </c>
      <c r="I232" s="130"/>
      <c r="J232" s="131">
        <f t="shared" si="20"/>
        <v>0</v>
      </c>
      <c r="K232" s="132"/>
      <c r="L232" s="28"/>
      <c r="M232" s="133" t="s">
        <v>1</v>
      </c>
      <c r="N232" s="134" t="s">
        <v>38</v>
      </c>
      <c r="P232" s="135">
        <f t="shared" si="21"/>
        <v>0</v>
      </c>
      <c r="Q232" s="135">
        <v>1.4999999999999999E-4</v>
      </c>
      <c r="R232" s="135">
        <f t="shared" si="22"/>
        <v>8.0400000000000003E-3</v>
      </c>
      <c r="S232" s="135">
        <v>0</v>
      </c>
      <c r="T232" s="136">
        <f t="shared" si="23"/>
        <v>0</v>
      </c>
      <c r="AR232" s="137" t="s">
        <v>199</v>
      </c>
      <c r="AT232" s="137" t="s">
        <v>124</v>
      </c>
      <c r="AU232" s="137" t="s">
        <v>83</v>
      </c>
      <c r="AY232" s="13" t="s">
        <v>122</v>
      </c>
      <c r="BE232" s="138">
        <f t="shared" si="24"/>
        <v>0</v>
      </c>
      <c r="BF232" s="138">
        <f t="shared" si="25"/>
        <v>0</v>
      </c>
      <c r="BG232" s="138">
        <f t="shared" si="26"/>
        <v>0</v>
      </c>
      <c r="BH232" s="138">
        <f t="shared" si="27"/>
        <v>0</v>
      </c>
      <c r="BI232" s="138">
        <f t="shared" si="28"/>
        <v>0</v>
      </c>
      <c r="BJ232" s="13" t="s">
        <v>81</v>
      </c>
      <c r="BK232" s="138">
        <f t="shared" si="29"/>
        <v>0</v>
      </c>
      <c r="BL232" s="13" t="s">
        <v>199</v>
      </c>
      <c r="BM232" s="137" t="s">
        <v>481</v>
      </c>
    </row>
    <row r="233" spans="2:65" s="1" customFormat="1" ht="16.5" customHeight="1">
      <c r="B233" s="28"/>
      <c r="C233" s="125" t="s">
        <v>482</v>
      </c>
      <c r="D233" s="125" t="s">
        <v>124</v>
      </c>
      <c r="E233" s="126" t="s">
        <v>483</v>
      </c>
      <c r="F233" s="127" t="s">
        <v>484</v>
      </c>
      <c r="G233" s="128" t="s">
        <v>224</v>
      </c>
      <c r="H233" s="129">
        <v>53.6</v>
      </c>
      <c r="I233" s="130"/>
      <c r="J233" s="131">
        <f t="shared" si="20"/>
        <v>0</v>
      </c>
      <c r="K233" s="132"/>
      <c r="L233" s="28"/>
      <c r="M233" s="133" t="s">
        <v>1</v>
      </c>
      <c r="N233" s="134" t="s">
        <v>38</v>
      </c>
      <c r="P233" s="135">
        <f t="shared" si="21"/>
        <v>0</v>
      </c>
      <c r="Q233" s="135">
        <v>1.4999999999999999E-4</v>
      </c>
      <c r="R233" s="135">
        <f t="shared" si="22"/>
        <v>8.0400000000000003E-3</v>
      </c>
      <c r="S233" s="135">
        <v>0</v>
      </c>
      <c r="T233" s="136">
        <f t="shared" si="23"/>
        <v>0</v>
      </c>
      <c r="AR233" s="137" t="s">
        <v>199</v>
      </c>
      <c r="AT233" s="137" t="s">
        <v>124</v>
      </c>
      <c r="AU233" s="137" t="s">
        <v>83</v>
      </c>
      <c r="AY233" s="13" t="s">
        <v>122</v>
      </c>
      <c r="BE233" s="138">
        <f t="shared" si="24"/>
        <v>0</v>
      </c>
      <c r="BF233" s="138">
        <f t="shared" si="25"/>
        <v>0</v>
      </c>
      <c r="BG233" s="138">
        <f t="shared" si="26"/>
        <v>0</v>
      </c>
      <c r="BH233" s="138">
        <f t="shared" si="27"/>
        <v>0</v>
      </c>
      <c r="BI233" s="138">
        <f t="shared" si="28"/>
        <v>0</v>
      </c>
      <c r="BJ233" s="13" t="s">
        <v>81</v>
      </c>
      <c r="BK233" s="138">
        <f t="shared" si="29"/>
        <v>0</v>
      </c>
      <c r="BL233" s="13" t="s">
        <v>199</v>
      </c>
      <c r="BM233" s="137" t="s">
        <v>485</v>
      </c>
    </row>
    <row r="234" spans="2:65" s="1" customFormat="1" ht="16.5" customHeight="1">
      <c r="B234" s="28"/>
      <c r="C234" s="125" t="s">
        <v>486</v>
      </c>
      <c r="D234" s="125" t="s">
        <v>124</v>
      </c>
      <c r="E234" s="126" t="s">
        <v>487</v>
      </c>
      <c r="F234" s="127" t="s">
        <v>488</v>
      </c>
      <c r="G234" s="128" t="s">
        <v>224</v>
      </c>
      <c r="H234" s="129">
        <v>55</v>
      </c>
      <c r="I234" s="130"/>
      <c r="J234" s="131">
        <f t="shared" si="20"/>
        <v>0</v>
      </c>
      <c r="K234" s="132"/>
      <c r="L234" s="28"/>
      <c r="M234" s="133" t="s">
        <v>1</v>
      </c>
      <c r="N234" s="134" t="s">
        <v>38</v>
      </c>
      <c r="P234" s="135">
        <f t="shared" si="21"/>
        <v>0</v>
      </c>
      <c r="Q234" s="135">
        <v>1.4999999999999999E-4</v>
      </c>
      <c r="R234" s="135">
        <f t="shared" si="22"/>
        <v>8.2499999999999987E-3</v>
      </c>
      <c r="S234" s="135">
        <v>0</v>
      </c>
      <c r="T234" s="136">
        <f t="shared" si="23"/>
        <v>0</v>
      </c>
      <c r="AR234" s="137" t="s">
        <v>199</v>
      </c>
      <c r="AT234" s="137" t="s">
        <v>124</v>
      </c>
      <c r="AU234" s="137" t="s">
        <v>83</v>
      </c>
      <c r="AY234" s="13" t="s">
        <v>122</v>
      </c>
      <c r="BE234" s="138">
        <f t="shared" si="24"/>
        <v>0</v>
      </c>
      <c r="BF234" s="138">
        <f t="shared" si="25"/>
        <v>0</v>
      </c>
      <c r="BG234" s="138">
        <f t="shared" si="26"/>
        <v>0</v>
      </c>
      <c r="BH234" s="138">
        <f t="shared" si="27"/>
        <v>0</v>
      </c>
      <c r="BI234" s="138">
        <f t="shared" si="28"/>
        <v>0</v>
      </c>
      <c r="BJ234" s="13" t="s">
        <v>81</v>
      </c>
      <c r="BK234" s="138">
        <f t="shared" si="29"/>
        <v>0</v>
      </c>
      <c r="BL234" s="13" t="s">
        <v>199</v>
      </c>
      <c r="BM234" s="137" t="s">
        <v>489</v>
      </c>
    </row>
    <row r="235" spans="2:65" s="1" customFormat="1" ht="21.75" customHeight="1">
      <c r="B235" s="28"/>
      <c r="C235" s="139" t="s">
        <v>490</v>
      </c>
      <c r="D235" s="139" t="s">
        <v>170</v>
      </c>
      <c r="E235" s="140" t="s">
        <v>491</v>
      </c>
      <c r="F235" s="141" t="s">
        <v>492</v>
      </c>
      <c r="G235" s="142" t="s">
        <v>178</v>
      </c>
      <c r="H235" s="143">
        <v>14</v>
      </c>
      <c r="I235" s="144"/>
      <c r="J235" s="145">
        <f t="shared" si="20"/>
        <v>0</v>
      </c>
      <c r="K235" s="146"/>
      <c r="L235" s="147"/>
      <c r="M235" s="148" t="s">
        <v>1</v>
      </c>
      <c r="N235" s="149" t="s">
        <v>38</v>
      </c>
      <c r="P235" s="135">
        <f t="shared" si="21"/>
        <v>0</v>
      </c>
      <c r="Q235" s="135">
        <v>1.81E-3</v>
      </c>
      <c r="R235" s="135">
        <f t="shared" si="22"/>
        <v>2.5340000000000001E-2</v>
      </c>
      <c r="S235" s="135">
        <v>0</v>
      </c>
      <c r="T235" s="136">
        <f t="shared" si="23"/>
        <v>0</v>
      </c>
      <c r="AR235" s="137" t="s">
        <v>237</v>
      </c>
      <c r="AT235" s="137" t="s">
        <v>170</v>
      </c>
      <c r="AU235" s="137" t="s">
        <v>83</v>
      </c>
      <c r="AY235" s="13" t="s">
        <v>122</v>
      </c>
      <c r="BE235" s="138">
        <f t="shared" si="24"/>
        <v>0</v>
      </c>
      <c r="BF235" s="138">
        <f t="shared" si="25"/>
        <v>0</v>
      </c>
      <c r="BG235" s="138">
        <f t="shared" si="26"/>
        <v>0</v>
      </c>
      <c r="BH235" s="138">
        <f t="shared" si="27"/>
        <v>0</v>
      </c>
      <c r="BI235" s="138">
        <f t="shared" si="28"/>
        <v>0</v>
      </c>
      <c r="BJ235" s="13" t="s">
        <v>81</v>
      </c>
      <c r="BK235" s="138">
        <f t="shared" si="29"/>
        <v>0</v>
      </c>
      <c r="BL235" s="13" t="s">
        <v>199</v>
      </c>
      <c r="BM235" s="137" t="s">
        <v>493</v>
      </c>
    </row>
    <row r="236" spans="2:65" s="1" customFormat="1" ht="24.15" customHeight="1">
      <c r="B236" s="28"/>
      <c r="C236" s="139" t="s">
        <v>494</v>
      </c>
      <c r="D236" s="139" t="s">
        <v>170</v>
      </c>
      <c r="E236" s="140" t="s">
        <v>495</v>
      </c>
      <c r="F236" s="141" t="s">
        <v>496</v>
      </c>
      <c r="G236" s="142" t="s">
        <v>178</v>
      </c>
      <c r="H236" s="143">
        <v>12</v>
      </c>
      <c r="I236" s="144"/>
      <c r="J236" s="145">
        <f t="shared" si="20"/>
        <v>0</v>
      </c>
      <c r="K236" s="146"/>
      <c r="L236" s="147"/>
      <c r="M236" s="148" t="s">
        <v>1</v>
      </c>
      <c r="N236" s="149" t="s">
        <v>38</v>
      </c>
      <c r="P236" s="135">
        <f t="shared" si="21"/>
        <v>0</v>
      </c>
      <c r="Q236" s="135">
        <v>3.0999999999999999E-3</v>
      </c>
      <c r="R236" s="135">
        <f t="shared" si="22"/>
        <v>3.7199999999999997E-2</v>
      </c>
      <c r="S236" s="135">
        <v>0</v>
      </c>
      <c r="T236" s="136">
        <f t="shared" si="23"/>
        <v>0</v>
      </c>
      <c r="AR236" s="137" t="s">
        <v>237</v>
      </c>
      <c r="AT236" s="137" t="s">
        <v>170</v>
      </c>
      <c r="AU236" s="137" t="s">
        <v>83</v>
      </c>
      <c r="AY236" s="13" t="s">
        <v>122</v>
      </c>
      <c r="BE236" s="138">
        <f t="shared" si="24"/>
        <v>0</v>
      </c>
      <c r="BF236" s="138">
        <f t="shared" si="25"/>
        <v>0</v>
      </c>
      <c r="BG236" s="138">
        <f t="shared" si="26"/>
        <v>0</v>
      </c>
      <c r="BH236" s="138">
        <f t="shared" si="27"/>
        <v>0</v>
      </c>
      <c r="BI236" s="138">
        <f t="shared" si="28"/>
        <v>0</v>
      </c>
      <c r="BJ236" s="13" t="s">
        <v>81</v>
      </c>
      <c r="BK236" s="138">
        <f t="shared" si="29"/>
        <v>0</v>
      </c>
      <c r="BL236" s="13" t="s">
        <v>199</v>
      </c>
      <c r="BM236" s="137" t="s">
        <v>497</v>
      </c>
    </row>
    <row r="237" spans="2:65" s="1" customFormat="1" ht="16.5" customHeight="1">
      <c r="B237" s="28"/>
      <c r="C237" s="139" t="s">
        <v>498</v>
      </c>
      <c r="D237" s="139" t="s">
        <v>170</v>
      </c>
      <c r="E237" s="140" t="s">
        <v>499</v>
      </c>
      <c r="F237" s="141" t="s">
        <v>500</v>
      </c>
      <c r="G237" s="142" t="s">
        <v>178</v>
      </c>
      <c r="H237" s="143">
        <v>12</v>
      </c>
      <c r="I237" s="144"/>
      <c r="J237" s="145">
        <f t="shared" si="20"/>
        <v>0</v>
      </c>
      <c r="K237" s="146"/>
      <c r="L237" s="147"/>
      <c r="M237" s="148" t="s">
        <v>1</v>
      </c>
      <c r="N237" s="149" t="s">
        <v>38</v>
      </c>
      <c r="P237" s="135">
        <f t="shared" si="21"/>
        <v>0</v>
      </c>
      <c r="Q237" s="135">
        <v>6.9999999999999994E-5</v>
      </c>
      <c r="R237" s="135">
        <f t="shared" si="22"/>
        <v>8.3999999999999993E-4</v>
      </c>
      <c r="S237" s="135">
        <v>0</v>
      </c>
      <c r="T237" s="136">
        <f t="shared" si="23"/>
        <v>0</v>
      </c>
      <c r="AR237" s="137" t="s">
        <v>237</v>
      </c>
      <c r="AT237" s="137" t="s">
        <v>170</v>
      </c>
      <c r="AU237" s="137" t="s">
        <v>83</v>
      </c>
      <c r="AY237" s="13" t="s">
        <v>122</v>
      </c>
      <c r="BE237" s="138">
        <f t="shared" si="24"/>
        <v>0</v>
      </c>
      <c r="BF237" s="138">
        <f t="shared" si="25"/>
        <v>0</v>
      </c>
      <c r="BG237" s="138">
        <f t="shared" si="26"/>
        <v>0</v>
      </c>
      <c r="BH237" s="138">
        <f t="shared" si="27"/>
        <v>0</v>
      </c>
      <c r="BI237" s="138">
        <f t="shared" si="28"/>
        <v>0</v>
      </c>
      <c r="BJ237" s="13" t="s">
        <v>81</v>
      </c>
      <c r="BK237" s="138">
        <f t="shared" si="29"/>
        <v>0</v>
      </c>
      <c r="BL237" s="13" t="s">
        <v>199</v>
      </c>
      <c r="BM237" s="137" t="s">
        <v>501</v>
      </c>
    </row>
    <row r="238" spans="2:65" s="1" customFormat="1" ht="16.5" customHeight="1">
      <c r="B238" s="28"/>
      <c r="C238" s="139" t="s">
        <v>502</v>
      </c>
      <c r="D238" s="139" t="s">
        <v>170</v>
      </c>
      <c r="E238" s="140" t="s">
        <v>503</v>
      </c>
      <c r="F238" s="141" t="s">
        <v>504</v>
      </c>
      <c r="G238" s="142" t="s">
        <v>178</v>
      </c>
      <c r="H238" s="143">
        <v>12</v>
      </c>
      <c r="I238" s="144"/>
      <c r="J238" s="145">
        <f t="shared" si="20"/>
        <v>0</v>
      </c>
      <c r="K238" s="146"/>
      <c r="L238" s="147"/>
      <c r="M238" s="148" t="s">
        <v>1</v>
      </c>
      <c r="N238" s="149" t="s">
        <v>38</v>
      </c>
      <c r="P238" s="135">
        <f t="shared" si="21"/>
        <v>0</v>
      </c>
      <c r="Q238" s="135">
        <v>2.4000000000000001E-4</v>
      </c>
      <c r="R238" s="135">
        <f t="shared" si="22"/>
        <v>2.8800000000000002E-3</v>
      </c>
      <c r="S238" s="135">
        <v>0</v>
      </c>
      <c r="T238" s="136">
        <f t="shared" si="23"/>
        <v>0</v>
      </c>
      <c r="AR238" s="137" t="s">
        <v>237</v>
      </c>
      <c r="AT238" s="137" t="s">
        <v>170</v>
      </c>
      <c r="AU238" s="137" t="s">
        <v>83</v>
      </c>
      <c r="AY238" s="13" t="s">
        <v>122</v>
      </c>
      <c r="BE238" s="138">
        <f t="shared" si="24"/>
        <v>0</v>
      </c>
      <c r="BF238" s="138">
        <f t="shared" si="25"/>
        <v>0</v>
      </c>
      <c r="BG238" s="138">
        <f t="shared" si="26"/>
        <v>0</v>
      </c>
      <c r="BH238" s="138">
        <f t="shared" si="27"/>
        <v>0</v>
      </c>
      <c r="BI238" s="138">
        <f t="shared" si="28"/>
        <v>0</v>
      </c>
      <c r="BJ238" s="13" t="s">
        <v>81</v>
      </c>
      <c r="BK238" s="138">
        <f t="shared" si="29"/>
        <v>0</v>
      </c>
      <c r="BL238" s="13" t="s">
        <v>199</v>
      </c>
      <c r="BM238" s="137" t="s">
        <v>505</v>
      </c>
    </row>
    <row r="239" spans="2:65" s="1" customFormat="1" ht="21.75" customHeight="1">
      <c r="B239" s="28"/>
      <c r="C239" s="125" t="s">
        <v>506</v>
      </c>
      <c r="D239" s="125" t="s">
        <v>124</v>
      </c>
      <c r="E239" s="126" t="s">
        <v>507</v>
      </c>
      <c r="F239" s="127" t="s">
        <v>508</v>
      </c>
      <c r="G239" s="128" t="s">
        <v>178</v>
      </c>
      <c r="H239" s="129">
        <v>7</v>
      </c>
      <c r="I239" s="130"/>
      <c r="J239" s="131">
        <f t="shared" si="20"/>
        <v>0</v>
      </c>
      <c r="K239" s="132"/>
      <c r="L239" s="28"/>
      <c r="M239" s="133" t="s">
        <v>1</v>
      </c>
      <c r="N239" s="134" t="s">
        <v>38</v>
      </c>
      <c r="P239" s="135">
        <f t="shared" si="21"/>
        <v>0</v>
      </c>
      <c r="Q239" s="135">
        <v>2.7999999999999998E-4</v>
      </c>
      <c r="R239" s="135">
        <f t="shared" si="22"/>
        <v>1.9599999999999999E-3</v>
      </c>
      <c r="S239" s="135">
        <v>0</v>
      </c>
      <c r="T239" s="136">
        <f t="shared" si="23"/>
        <v>0</v>
      </c>
      <c r="AR239" s="137" t="s">
        <v>199</v>
      </c>
      <c r="AT239" s="137" t="s">
        <v>124</v>
      </c>
      <c r="AU239" s="137" t="s">
        <v>83</v>
      </c>
      <c r="AY239" s="13" t="s">
        <v>122</v>
      </c>
      <c r="BE239" s="138">
        <f t="shared" si="24"/>
        <v>0</v>
      </c>
      <c r="BF239" s="138">
        <f t="shared" si="25"/>
        <v>0</v>
      </c>
      <c r="BG239" s="138">
        <f t="shared" si="26"/>
        <v>0</v>
      </c>
      <c r="BH239" s="138">
        <f t="shared" si="27"/>
        <v>0</v>
      </c>
      <c r="BI239" s="138">
        <f t="shared" si="28"/>
        <v>0</v>
      </c>
      <c r="BJ239" s="13" t="s">
        <v>81</v>
      </c>
      <c r="BK239" s="138">
        <f t="shared" si="29"/>
        <v>0</v>
      </c>
      <c r="BL239" s="13" t="s">
        <v>199</v>
      </c>
      <c r="BM239" s="137" t="s">
        <v>509</v>
      </c>
    </row>
    <row r="240" spans="2:65" s="1" customFormat="1" ht="38.4">
      <c r="B240" s="28"/>
      <c r="D240" s="150" t="s">
        <v>188</v>
      </c>
      <c r="F240" s="151" t="s">
        <v>510</v>
      </c>
      <c r="I240" s="152"/>
      <c r="L240" s="28"/>
      <c r="M240" s="153"/>
      <c r="T240" s="52"/>
      <c r="AT240" s="13" t="s">
        <v>188</v>
      </c>
      <c r="AU240" s="13" t="s">
        <v>83</v>
      </c>
    </row>
    <row r="241" spans="2:65" s="1" customFormat="1" ht="21.75" customHeight="1">
      <c r="B241" s="28"/>
      <c r="C241" s="125" t="s">
        <v>511</v>
      </c>
      <c r="D241" s="125" t="s">
        <v>124</v>
      </c>
      <c r="E241" s="126" t="s">
        <v>512</v>
      </c>
      <c r="F241" s="127" t="s">
        <v>513</v>
      </c>
      <c r="G241" s="128" t="s">
        <v>178</v>
      </c>
      <c r="H241" s="129">
        <v>3</v>
      </c>
      <c r="I241" s="130"/>
      <c r="J241" s="131">
        <f>ROUND(I241*H241,2)</f>
        <v>0</v>
      </c>
      <c r="K241" s="132"/>
      <c r="L241" s="28"/>
      <c r="M241" s="133" t="s">
        <v>1</v>
      </c>
      <c r="N241" s="134" t="s">
        <v>38</v>
      </c>
      <c r="P241" s="135">
        <f>O241*H241</f>
        <v>0</v>
      </c>
      <c r="Q241" s="135">
        <v>2.7999999999999998E-4</v>
      </c>
      <c r="R241" s="135">
        <f>Q241*H241</f>
        <v>8.3999999999999993E-4</v>
      </c>
      <c r="S241" s="135">
        <v>0</v>
      </c>
      <c r="T241" s="136">
        <f>S241*H241</f>
        <v>0</v>
      </c>
      <c r="AR241" s="137" t="s">
        <v>199</v>
      </c>
      <c r="AT241" s="137" t="s">
        <v>124</v>
      </c>
      <c r="AU241" s="137" t="s">
        <v>83</v>
      </c>
      <c r="AY241" s="13" t="s">
        <v>122</v>
      </c>
      <c r="BE241" s="138">
        <f>IF(N241="základní",J241,0)</f>
        <v>0</v>
      </c>
      <c r="BF241" s="138">
        <f>IF(N241="snížená",J241,0)</f>
        <v>0</v>
      </c>
      <c r="BG241" s="138">
        <f>IF(N241="zákl. přenesená",J241,0)</f>
        <v>0</v>
      </c>
      <c r="BH241" s="138">
        <f>IF(N241="sníž. přenesená",J241,0)</f>
        <v>0</v>
      </c>
      <c r="BI241" s="138">
        <f>IF(N241="nulová",J241,0)</f>
        <v>0</v>
      </c>
      <c r="BJ241" s="13" t="s">
        <v>81</v>
      </c>
      <c r="BK241" s="138">
        <f>ROUND(I241*H241,2)</f>
        <v>0</v>
      </c>
      <c r="BL241" s="13" t="s">
        <v>199</v>
      </c>
      <c r="BM241" s="137" t="s">
        <v>514</v>
      </c>
    </row>
    <row r="242" spans="2:65" s="1" customFormat="1" ht="38.4">
      <c r="B242" s="28"/>
      <c r="D242" s="150" t="s">
        <v>188</v>
      </c>
      <c r="F242" s="151" t="s">
        <v>515</v>
      </c>
      <c r="I242" s="152"/>
      <c r="L242" s="28"/>
      <c r="M242" s="153"/>
      <c r="T242" s="52"/>
      <c r="AT242" s="13" t="s">
        <v>188</v>
      </c>
      <c r="AU242" s="13" t="s">
        <v>83</v>
      </c>
    </row>
    <row r="243" spans="2:65" s="1" customFormat="1" ht="16.5" customHeight="1">
      <c r="B243" s="28"/>
      <c r="C243" s="139" t="s">
        <v>516</v>
      </c>
      <c r="D243" s="139" t="s">
        <v>170</v>
      </c>
      <c r="E243" s="140" t="s">
        <v>517</v>
      </c>
      <c r="F243" s="141" t="s">
        <v>518</v>
      </c>
      <c r="G243" s="142" t="s">
        <v>178</v>
      </c>
      <c r="H243" s="143">
        <v>10</v>
      </c>
      <c r="I243" s="144"/>
      <c r="J243" s="145">
        <f t="shared" ref="J243:J257" si="30">ROUND(I243*H243,2)</f>
        <v>0</v>
      </c>
      <c r="K243" s="146"/>
      <c r="L243" s="147"/>
      <c r="M243" s="148" t="s">
        <v>1</v>
      </c>
      <c r="N243" s="149" t="s">
        <v>38</v>
      </c>
      <c r="P243" s="135">
        <f t="shared" ref="P243:P257" si="31">O243*H243</f>
        <v>0</v>
      </c>
      <c r="Q243" s="135">
        <v>1E-4</v>
      </c>
      <c r="R243" s="135">
        <f t="shared" ref="R243:R257" si="32">Q243*H243</f>
        <v>1E-3</v>
      </c>
      <c r="S243" s="135">
        <v>0</v>
      </c>
      <c r="T243" s="136">
        <f t="shared" ref="T243:T257" si="33">S243*H243</f>
        <v>0</v>
      </c>
      <c r="AR243" s="137" t="s">
        <v>237</v>
      </c>
      <c r="AT243" s="137" t="s">
        <v>170</v>
      </c>
      <c r="AU243" s="137" t="s">
        <v>83</v>
      </c>
      <c r="AY243" s="13" t="s">
        <v>122</v>
      </c>
      <c r="BE243" s="138">
        <f t="shared" ref="BE243:BE257" si="34">IF(N243="základní",J243,0)</f>
        <v>0</v>
      </c>
      <c r="BF243" s="138">
        <f t="shared" ref="BF243:BF257" si="35">IF(N243="snížená",J243,0)</f>
        <v>0</v>
      </c>
      <c r="BG243" s="138">
        <f t="shared" ref="BG243:BG257" si="36">IF(N243="zákl. přenesená",J243,0)</f>
        <v>0</v>
      </c>
      <c r="BH243" s="138">
        <f t="shared" ref="BH243:BH257" si="37">IF(N243="sníž. přenesená",J243,0)</f>
        <v>0</v>
      </c>
      <c r="BI243" s="138">
        <f t="shared" ref="BI243:BI257" si="38">IF(N243="nulová",J243,0)</f>
        <v>0</v>
      </c>
      <c r="BJ243" s="13" t="s">
        <v>81</v>
      </c>
      <c r="BK243" s="138">
        <f t="shared" ref="BK243:BK257" si="39">ROUND(I243*H243,2)</f>
        <v>0</v>
      </c>
      <c r="BL243" s="13" t="s">
        <v>199</v>
      </c>
      <c r="BM243" s="137" t="s">
        <v>519</v>
      </c>
    </row>
    <row r="244" spans="2:65" s="1" customFormat="1" ht="16.5" customHeight="1">
      <c r="B244" s="28"/>
      <c r="C244" s="139" t="s">
        <v>520</v>
      </c>
      <c r="D244" s="139" t="s">
        <v>170</v>
      </c>
      <c r="E244" s="140" t="s">
        <v>521</v>
      </c>
      <c r="F244" s="141" t="s">
        <v>522</v>
      </c>
      <c r="G244" s="142" t="s">
        <v>178</v>
      </c>
      <c r="H244" s="143">
        <v>49</v>
      </c>
      <c r="I244" s="144"/>
      <c r="J244" s="145">
        <f t="shared" si="30"/>
        <v>0</v>
      </c>
      <c r="K244" s="146"/>
      <c r="L244" s="147"/>
      <c r="M244" s="148" t="s">
        <v>1</v>
      </c>
      <c r="N244" s="149" t="s">
        <v>38</v>
      </c>
      <c r="P244" s="135">
        <f t="shared" si="31"/>
        <v>0</v>
      </c>
      <c r="Q244" s="135">
        <v>3.3E-4</v>
      </c>
      <c r="R244" s="135">
        <f t="shared" si="32"/>
        <v>1.617E-2</v>
      </c>
      <c r="S244" s="135">
        <v>0</v>
      </c>
      <c r="T244" s="136">
        <f t="shared" si="33"/>
        <v>0</v>
      </c>
      <c r="AR244" s="137" t="s">
        <v>237</v>
      </c>
      <c r="AT244" s="137" t="s">
        <v>170</v>
      </c>
      <c r="AU244" s="137" t="s">
        <v>83</v>
      </c>
      <c r="AY244" s="13" t="s">
        <v>122</v>
      </c>
      <c r="BE244" s="138">
        <f t="shared" si="34"/>
        <v>0</v>
      </c>
      <c r="BF244" s="138">
        <f t="shared" si="35"/>
        <v>0</v>
      </c>
      <c r="BG244" s="138">
        <f t="shared" si="36"/>
        <v>0</v>
      </c>
      <c r="BH244" s="138">
        <f t="shared" si="37"/>
        <v>0</v>
      </c>
      <c r="BI244" s="138">
        <f t="shared" si="38"/>
        <v>0</v>
      </c>
      <c r="BJ244" s="13" t="s">
        <v>81</v>
      </c>
      <c r="BK244" s="138">
        <f t="shared" si="39"/>
        <v>0</v>
      </c>
      <c r="BL244" s="13" t="s">
        <v>199</v>
      </c>
      <c r="BM244" s="137" t="s">
        <v>523</v>
      </c>
    </row>
    <row r="245" spans="2:65" s="1" customFormat="1" ht="16.5" customHeight="1">
      <c r="B245" s="28"/>
      <c r="C245" s="139" t="s">
        <v>524</v>
      </c>
      <c r="D245" s="139" t="s">
        <v>170</v>
      </c>
      <c r="E245" s="140" t="s">
        <v>525</v>
      </c>
      <c r="F245" s="141" t="s">
        <v>526</v>
      </c>
      <c r="G245" s="142" t="s">
        <v>178</v>
      </c>
      <c r="H245" s="143">
        <v>1</v>
      </c>
      <c r="I245" s="144"/>
      <c r="J245" s="145">
        <f t="shared" si="30"/>
        <v>0</v>
      </c>
      <c r="K245" s="146"/>
      <c r="L245" s="147"/>
      <c r="M245" s="148" t="s">
        <v>1</v>
      </c>
      <c r="N245" s="149" t="s">
        <v>38</v>
      </c>
      <c r="P245" s="135">
        <f t="shared" si="31"/>
        <v>0</v>
      </c>
      <c r="Q245" s="135">
        <v>1.1299999999999999E-3</v>
      </c>
      <c r="R245" s="135">
        <f t="shared" si="32"/>
        <v>1.1299999999999999E-3</v>
      </c>
      <c r="S245" s="135">
        <v>0</v>
      </c>
      <c r="T245" s="136">
        <f t="shared" si="33"/>
        <v>0</v>
      </c>
      <c r="AR245" s="137" t="s">
        <v>237</v>
      </c>
      <c r="AT245" s="137" t="s">
        <v>170</v>
      </c>
      <c r="AU245" s="137" t="s">
        <v>83</v>
      </c>
      <c r="AY245" s="13" t="s">
        <v>122</v>
      </c>
      <c r="BE245" s="138">
        <f t="shared" si="34"/>
        <v>0</v>
      </c>
      <c r="BF245" s="138">
        <f t="shared" si="35"/>
        <v>0</v>
      </c>
      <c r="BG245" s="138">
        <f t="shared" si="36"/>
        <v>0</v>
      </c>
      <c r="BH245" s="138">
        <f t="shared" si="37"/>
        <v>0</v>
      </c>
      <c r="BI245" s="138">
        <f t="shared" si="38"/>
        <v>0</v>
      </c>
      <c r="BJ245" s="13" t="s">
        <v>81</v>
      </c>
      <c r="BK245" s="138">
        <f t="shared" si="39"/>
        <v>0</v>
      </c>
      <c r="BL245" s="13" t="s">
        <v>199</v>
      </c>
      <c r="BM245" s="137" t="s">
        <v>527</v>
      </c>
    </row>
    <row r="246" spans="2:65" s="1" customFormat="1" ht="16.5" customHeight="1">
      <c r="B246" s="28"/>
      <c r="C246" s="139" t="s">
        <v>528</v>
      </c>
      <c r="D246" s="139" t="s">
        <v>170</v>
      </c>
      <c r="E246" s="140" t="s">
        <v>529</v>
      </c>
      <c r="F246" s="141" t="s">
        <v>530</v>
      </c>
      <c r="G246" s="142" t="s">
        <v>178</v>
      </c>
      <c r="H246" s="143">
        <v>7</v>
      </c>
      <c r="I246" s="144"/>
      <c r="J246" s="145">
        <f t="shared" si="30"/>
        <v>0</v>
      </c>
      <c r="K246" s="146"/>
      <c r="L246" s="147"/>
      <c r="M246" s="148" t="s">
        <v>1</v>
      </c>
      <c r="N246" s="149" t="s">
        <v>38</v>
      </c>
      <c r="P246" s="135">
        <f t="shared" si="31"/>
        <v>0</v>
      </c>
      <c r="Q246" s="135">
        <v>4.0000000000000002E-4</v>
      </c>
      <c r="R246" s="135">
        <f t="shared" si="32"/>
        <v>2.8E-3</v>
      </c>
      <c r="S246" s="135">
        <v>0</v>
      </c>
      <c r="T246" s="136">
        <f t="shared" si="33"/>
        <v>0</v>
      </c>
      <c r="AR246" s="137" t="s">
        <v>237</v>
      </c>
      <c r="AT246" s="137" t="s">
        <v>170</v>
      </c>
      <c r="AU246" s="137" t="s">
        <v>83</v>
      </c>
      <c r="AY246" s="13" t="s">
        <v>122</v>
      </c>
      <c r="BE246" s="138">
        <f t="shared" si="34"/>
        <v>0</v>
      </c>
      <c r="BF246" s="138">
        <f t="shared" si="35"/>
        <v>0</v>
      </c>
      <c r="BG246" s="138">
        <f t="shared" si="36"/>
        <v>0</v>
      </c>
      <c r="BH246" s="138">
        <f t="shared" si="37"/>
        <v>0</v>
      </c>
      <c r="BI246" s="138">
        <f t="shared" si="38"/>
        <v>0</v>
      </c>
      <c r="BJ246" s="13" t="s">
        <v>81</v>
      </c>
      <c r="BK246" s="138">
        <f t="shared" si="39"/>
        <v>0</v>
      </c>
      <c r="BL246" s="13" t="s">
        <v>199</v>
      </c>
      <c r="BM246" s="137" t="s">
        <v>531</v>
      </c>
    </row>
    <row r="247" spans="2:65" s="1" customFormat="1" ht="16.5" customHeight="1">
      <c r="B247" s="28"/>
      <c r="C247" s="139" t="s">
        <v>532</v>
      </c>
      <c r="D247" s="139" t="s">
        <v>170</v>
      </c>
      <c r="E247" s="140" t="s">
        <v>533</v>
      </c>
      <c r="F247" s="141" t="s">
        <v>534</v>
      </c>
      <c r="G247" s="142" t="s">
        <v>178</v>
      </c>
      <c r="H247" s="143">
        <v>1</v>
      </c>
      <c r="I247" s="144"/>
      <c r="J247" s="145">
        <f t="shared" si="30"/>
        <v>0</v>
      </c>
      <c r="K247" s="146"/>
      <c r="L247" s="147"/>
      <c r="M247" s="148" t="s">
        <v>1</v>
      </c>
      <c r="N247" s="149" t="s">
        <v>38</v>
      </c>
      <c r="P247" s="135">
        <f t="shared" si="31"/>
        <v>0</v>
      </c>
      <c r="Q247" s="135">
        <v>8.5999999999999998E-4</v>
      </c>
      <c r="R247" s="135">
        <f t="shared" si="32"/>
        <v>8.5999999999999998E-4</v>
      </c>
      <c r="S247" s="135">
        <v>0</v>
      </c>
      <c r="T247" s="136">
        <f t="shared" si="33"/>
        <v>0</v>
      </c>
      <c r="AR247" s="137" t="s">
        <v>237</v>
      </c>
      <c r="AT247" s="137" t="s">
        <v>170</v>
      </c>
      <c r="AU247" s="137" t="s">
        <v>83</v>
      </c>
      <c r="AY247" s="13" t="s">
        <v>122</v>
      </c>
      <c r="BE247" s="138">
        <f t="shared" si="34"/>
        <v>0</v>
      </c>
      <c r="BF247" s="138">
        <f t="shared" si="35"/>
        <v>0</v>
      </c>
      <c r="BG247" s="138">
        <f t="shared" si="36"/>
        <v>0</v>
      </c>
      <c r="BH247" s="138">
        <f t="shared" si="37"/>
        <v>0</v>
      </c>
      <c r="BI247" s="138">
        <f t="shared" si="38"/>
        <v>0</v>
      </c>
      <c r="BJ247" s="13" t="s">
        <v>81</v>
      </c>
      <c r="BK247" s="138">
        <f t="shared" si="39"/>
        <v>0</v>
      </c>
      <c r="BL247" s="13" t="s">
        <v>199</v>
      </c>
      <c r="BM247" s="137" t="s">
        <v>535</v>
      </c>
    </row>
    <row r="248" spans="2:65" s="1" customFormat="1" ht="16.5" customHeight="1">
      <c r="B248" s="28"/>
      <c r="C248" s="139" t="s">
        <v>536</v>
      </c>
      <c r="D248" s="139" t="s">
        <v>170</v>
      </c>
      <c r="E248" s="140" t="s">
        <v>537</v>
      </c>
      <c r="F248" s="141" t="s">
        <v>538</v>
      </c>
      <c r="G248" s="142" t="s">
        <v>178</v>
      </c>
      <c r="H248" s="143">
        <v>5</v>
      </c>
      <c r="I248" s="144"/>
      <c r="J248" s="145">
        <f t="shared" si="30"/>
        <v>0</v>
      </c>
      <c r="K248" s="146"/>
      <c r="L248" s="147"/>
      <c r="M248" s="148" t="s">
        <v>1</v>
      </c>
      <c r="N248" s="149" t="s">
        <v>38</v>
      </c>
      <c r="P248" s="135">
        <f t="shared" si="31"/>
        <v>0</v>
      </c>
      <c r="Q248" s="135">
        <v>7.6999999999999996E-4</v>
      </c>
      <c r="R248" s="135">
        <f t="shared" si="32"/>
        <v>3.8499999999999997E-3</v>
      </c>
      <c r="S248" s="135">
        <v>0</v>
      </c>
      <c r="T248" s="136">
        <f t="shared" si="33"/>
        <v>0</v>
      </c>
      <c r="AR248" s="137" t="s">
        <v>237</v>
      </c>
      <c r="AT248" s="137" t="s">
        <v>170</v>
      </c>
      <c r="AU248" s="137" t="s">
        <v>83</v>
      </c>
      <c r="AY248" s="13" t="s">
        <v>122</v>
      </c>
      <c r="BE248" s="138">
        <f t="shared" si="34"/>
        <v>0</v>
      </c>
      <c r="BF248" s="138">
        <f t="shared" si="35"/>
        <v>0</v>
      </c>
      <c r="BG248" s="138">
        <f t="shared" si="36"/>
        <v>0</v>
      </c>
      <c r="BH248" s="138">
        <f t="shared" si="37"/>
        <v>0</v>
      </c>
      <c r="BI248" s="138">
        <f t="shared" si="38"/>
        <v>0</v>
      </c>
      <c r="BJ248" s="13" t="s">
        <v>81</v>
      </c>
      <c r="BK248" s="138">
        <f t="shared" si="39"/>
        <v>0</v>
      </c>
      <c r="BL248" s="13" t="s">
        <v>199</v>
      </c>
      <c r="BM248" s="137" t="s">
        <v>539</v>
      </c>
    </row>
    <row r="249" spans="2:65" s="1" customFormat="1" ht="16.5" customHeight="1">
      <c r="B249" s="28"/>
      <c r="C249" s="139" t="s">
        <v>540</v>
      </c>
      <c r="D249" s="139" t="s">
        <v>170</v>
      </c>
      <c r="E249" s="140" t="s">
        <v>541</v>
      </c>
      <c r="F249" s="141" t="s">
        <v>542</v>
      </c>
      <c r="G249" s="142" t="s">
        <v>178</v>
      </c>
      <c r="H249" s="143">
        <v>3</v>
      </c>
      <c r="I249" s="144"/>
      <c r="J249" s="145">
        <f t="shared" si="30"/>
        <v>0</v>
      </c>
      <c r="K249" s="146"/>
      <c r="L249" s="147"/>
      <c r="M249" s="148" t="s">
        <v>1</v>
      </c>
      <c r="N249" s="149" t="s">
        <v>38</v>
      </c>
      <c r="P249" s="135">
        <f t="shared" si="31"/>
        <v>0</v>
      </c>
      <c r="Q249" s="135">
        <v>1.3799999999999999E-3</v>
      </c>
      <c r="R249" s="135">
        <f t="shared" si="32"/>
        <v>4.1399999999999996E-3</v>
      </c>
      <c r="S249" s="135">
        <v>0</v>
      </c>
      <c r="T249" s="136">
        <f t="shared" si="33"/>
        <v>0</v>
      </c>
      <c r="AR249" s="137" t="s">
        <v>237</v>
      </c>
      <c r="AT249" s="137" t="s">
        <v>170</v>
      </c>
      <c r="AU249" s="137" t="s">
        <v>83</v>
      </c>
      <c r="AY249" s="13" t="s">
        <v>122</v>
      </c>
      <c r="BE249" s="138">
        <f t="shared" si="34"/>
        <v>0</v>
      </c>
      <c r="BF249" s="138">
        <f t="shared" si="35"/>
        <v>0</v>
      </c>
      <c r="BG249" s="138">
        <f t="shared" si="36"/>
        <v>0</v>
      </c>
      <c r="BH249" s="138">
        <f t="shared" si="37"/>
        <v>0</v>
      </c>
      <c r="BI249" s="138">
        <f t="shared" si="38"/>
        <v>0</v>
      </c>
      <c r="BJ249" s="13" t="s">
        <v>81</v>
      </c>
      <c r="BK249" s="138">
        <f t="shared" si="39"/>
        <v>0</v>
      </c>
      <c r="BL249" s="13" t="s">
        <v>199</v>
      </c>
      <c r="BM249" s="137" t="s">
        <v>543</v>
      </c>
    </row>
    <row r="250" spans="2:65" s="1" customFormat="1" ht="16.5" customHeight="1">
      <c r="B250" s="28"/>
      <c r="C250" s="139" t="s">
        <v>544</v>
      </c>
      <c r="D250" s="139" t="s">
        <v>170</v>
      </c>
      <c r="E250" s="140" t="s">
        <v>545</v>
      </c>
      <c r="F250" s="141" t="s">
        <v>546</v>
      </c>
      <c r="G250" s="142" t="s">
        <v>178</v>
      </c>
      <c r="H250" s="143">
        <v>2</v>
      </c>
      <c r="I250" s="144"/>
      <c r="J250" s="145">
        <f t="shared" si="30"/>
        <v>0</v>
      </c>
      <c r="K250" s="146"/>
      <c r="L250" s="147"/>
      <c r="M250" s="148" t="s">
        <v>1</v>
      </c>
      <c r="N250" s="149" t="s">
        <v>38</v>
      </c>
      <c r="P250" s="135">
        <f t="shared" si="31"/>
        <v>0</v>
      </c>
      <c r="Q250" s="135">
        <v>1.2099999999999999E-3</v>
      </c>
      <c r="R250" s="135">
        <f t="shared" si="32"/>
        <v>2.4199999999999998E-3</v>
      </c>
      <c r="S250" s="135">
        <v>0</v>
      </c>
      <c r="T250" s="136">
        <f t="shared" si="33"/>
        <v>0</v>
      </c>
      <c r="AR250" s="137" t="s">
        <v>237</v>
      </c>
      <c r="AT250" s="137" t="s">
        <v>170</v>
      </c>
      <c r="AU250" s="137" t="s">
        <v>83</v>
      </c>
      <c r="AY250" s="13" t="s">
        <v>122</v>
      </c>
      <c r="BE250" s="138">
        <f t="shared" si="34"/>
        <v>0</v>
      </c>
      <c r="BF250" s="138">
        <f t="shared" si="35"/>
        <v>0</v>
      </c>
      <c r="BG250" s="138">
        <f t="shared" si="36"/>
        <v>0</v>
      </c>
      <c r="BH250" s="138">
        <f t="shared" si="37"/>
        <v>0</v>
      </c>
      <c r="BI250" s="138">
        <f t="shared" si="38"/>
        <v>0</v>
      </c>
      <c r="BJ250" s="13" t="s">
        <v>81</v>
      </c>
      <c r="BK250" s="138">
        <f t="shared" si="39"/>
        <v>0</v>
      </c>
      <c r="BL250" s="13" t="s">
        <v>199</v>
      </c>
      <c r="BM250" s="137" t="s">
        <v>547</v>
      </c>
    </row>
    <row r="251" spans="2:65" s="1" customFormat="1" ht="16.5" customHeight="1">
      <c r="B251" s="28"/>
      <c r="C251" s="139" t="s">
        <v>548</v>
      </c>
      <c r="D251" s="139" t="s">
        <v>170</v>
      </c>
      <c r="E251" s="140" t="s">
        <v>549</v>
      </c>
      <c r="F251" s="141" t="s">
        <v>550</v>
      </c>
      <c r="G251" s="142" t="s">
        <v>178</v>
      </c>
      <c r="H251" s="143">
        <v>3</v>
      </c>
      <c r="I251" s="144"/>
      <c r="J251" s="145">
        <f t="shared" si="30"/>
        <v>0</v>
      </c>
      <c r="K251" s="146"/>
      <c r="L251" s="147"/>
      <c r="M251" s="148" t="s">
        <v>1</v>
      </c>
      <c r="N251" s="149" t="s">
        <v>38</v>
      </c>
      <c r="P251" s="135">
        <f t="shared" si="31"/>
        <v>0</v>
      </c>
      <c r="Q251" s="135">
        <v>1.97E-3</v>
      </c>
      <c r="R251" s="135">
        <f t="shared" si="32"/>
        <v>5.9100000000000003E-3</v>
      </c>
      <c r="S251" s="135">
        <v>0</v>
      </c>
      <c r="T251" s="136">
        <f t="shared" si="33"/>
        <v>0</v>
      </c>
      <c r="AR251" s="137" t="s">
        <v>237</v>
      </c>
      <c r="AT251" s="137" t="s">
        <v>170</v>
      </c>
      <c r="AU251" s="137" t="s">
        <v>83</v>
      </c>
      <c r="AY251" s="13" t="s">
        <v>122</v>
      </c>
      <c r="BE251" s="138">
        <f t="shared" si="34"/>
        <v>0</v>
      </c>
      <c r="BF251" s="138">
        <f t="shared" si="35"/>
        <v>0</v>
      </c>
      <c r="BG251" s="138">
        <f t="shared" si="36"/>
        <v>0</v>
      </c>
      <c r="BH251" s="138">
        <f t="shared" si="37"/>
        <v>0</v>
      </c>
      <c r="BI251" s="138">
        <f t="shared" si="38"/>
        <v>0</v>
      </c>
      <c r="BJ251" s="13" t="s">
        <v>81</v>
      </c>
      <c r="BK251" s="138">
        <f t="shared" si="39"/>
        <v>0</v>
      </c>
      <c r="BL251" s="13" t="s">
        <v>199</v>
      </c>
      <c r="BM251" s="137" t="s">
        <v>551</v>
      </c>
    </row>
    <row r="252" spans="2:65" s="1" customFormat="1" ht="16.5" customHeight="1">
      <c r="B252" s="28"/>
      <c r="C252" s="139" t="s">
        <v>552</v>
      </c>
      <c r="D252" s="139" t="s">
        <v>170</v>
      </c>
      <c r="E252" s="140" t="s">
        <v>553</v>
      </c>
      <c r="F252" s="141" t="s">
        <v>554</v>
      </c>
      <c r="G252" s="142" t="s">
        <v>178</v>
      </c>
      <c r="H252" s="143">
        <v>3</v>
      </c>
      <c r="I252" s="144"/>
      <c r="J252" s="145">
        <f t="shared" si="30"/>
        <v>0</v>
      </c>
      <c r="K252" s="146"/>
      <c r="L252" s="147"/>
      <c r="M252" s="148" t="s">
        <v>1</v>
      </c>
      <c r="N252" s="149" t="s">
        <v>38</v>
      </c>
      <c r="P252" s="135">
        <f t="shared" si="31"/>
        <v>0</v>
      </c>
      <c r="Q252" s="135">
        <v>1.7600000000000001E-3</v>
      </c>
      <c r="R252" s="135">
        <f t="shared" si="32"/>
        <v>5.28E-3</v>
      </c>
      <c r="S252" s="135">
        <v>0</v>
      </c>
      <c r="T252" s="136">
        <f t="shared" si="33"/>
        <v>0</v>
      </c>
      <c r="AR252" s="137" t="s">
        <v>237</v>
      </c>
      <c r="AT252" s="137" t="s">
        <v>170</v>
      </c>
      <c r="AU252" s="137" t="s">
        <v>83</v>
      </c>
      <c r="AY252" s="13" t="s">
        <v>122</v>
      </c>
      <c r="BE252" s="138">
        <f t="shared" si="34"/>
        <v>0</v>
      </c>
      <c r="BF252" s="138">
        <f t="shared" si="35"/>
        <v>0</v>
      </c>
      <c r="BG252" s="138">
        <f t="shared" si="36"/>
        <v>0</v>
      </c>
      <c r="BH252" s="138">
        <f t="shared" si="37"/>
        <v>0</v>
      </c>
      <c r="BI252" s="138">
        <f t="shared" si="38"/>
        <v>0</v>
      </c>
      <c r="BJ252" s="13" t="s">
        <v>81</v>
      </c>
      <c r="BK252" s="138">
        <f t="shared" si="39"/>
        <v>0</v>
      </c>
      <c r="BL252" s="13" t="s">
        <v>199</v>
      </c>
      <c r="BM252" s="137" t="s">
        <v>555</v>
      </c>
    </row>
    <row r="253" spans="2:65" s="1" customFormat="1" ht="16.5" customHeight="1">
      <c r="B253" s="28"/>
      <c r="C253" s="139" t="s">
        <v>556</v>
      </c>
      <c r="D253" s="139" t="s">
        <v>170</v>
      </c>
      <c r="E253" s="140" t="s">
        <v>557</v>
      </c>
      <c r="F253" s="141" t="s">
        <v>558</v>
      </c>
      <c r="G253" s="142" t="s">
        <v>178</v>
      </c>
      <c r="H253" s="143">
        <v>1</v>
      </c>
      <c r="I253" s="144"/>
      <c r="J253" s="145">
        <f t="shared" si="30"/>
        <v>0</v>
      </c>
      <c r="K253" s="146"/>
      <c r="L253" s="147"/>
      <c r="M253" s="148" t="s">
        <v>1</v>
      </c>
      <c r="N253" s="149" t="s">
        <v>38</v>
      </c>
      <c r="P253" s="135">
        <f t="shared" si="31"/>
        <v>0</v>
      </c>
      <c r="Q253" s="135">
        <v>2.3999999999999998E-3</v>
      </c>
      <c r="R253" s="135">
        <f t="shared" si="32"/>
        <v>2.3999999999999998E-3</v>
      </c>
      <c r="S253" s="135">
        <v>0</v>
      </c>
      <c r="T253" s="136">
        <f t="shared" si="33"/>
        <v>0</v>
      </c>
      <c r="AR253" s="137" t="s">
        <v>237</v>
      </c>
      <c r="AT253" s="137" t="s">
        <v>170</v>
      </c>
      <c r="AU253" s="137" t="s">
        <v>83</v>
      </c>
      <c r="AY253" s="13" t="s">
        <v>122</v>
      </c>
      <c r="BE253" s="138">
        <f t="shared" si="34"/>
        <v>0</v>
      </c>
      <c r="BF253" s="138">
        <f t="shared" si="35"/>
        <v>0</v>
      </c>
      <c r="BG253" s="138">
        <f t="shared" si="36"/>
        <v>0</v>
      </c>
      <c r="BH253" s="138">
        <f t="shared" si="37"/>
        <v>0</v>
      </c>
      <c r="BI253" s="138">
        <f t="shared" si="38"/>
        <v>0</v>
      </c>
      <c r="BJ253" s="13" t="s">
        <v>81</v>
      </c>
      <c r="BK253" s="138">
        <f t="shared" si="39"/>
        <v>0</v>
      </c>
      <c r="BL253" s="13" t="s">
        <v>199</v>
      </c>
      <c r="BM253" s="137" t="s">
        <v>559</v>
      </c>
    </row>
    <row r="254" spans="2:65" s="1" customFormat="1" ht="16.5" customHeight="1">
      <c r="B254" s="28"/>
      <c r="C254" s="139" t="s">
        <v>560</v>
      </c>
      <c r="D254" s="139" t="s">
        <v>170</v>
      </c>
      <c r="E254" s="140" t="s">
        <v>561</v>
      </c>
      <c r="F254" s="141" t="s">
        <v>562</v>
      </c>
      <c r="G254" s="142" t="s">
        <v>178</v>
      </c>
      <c r="H254" s="143">
        <v>1</v>
      </c>
      <c r="I254" s="144"/>
      <c r="J254" s="145">
        <f t="shared" si="30"/>
        <v>0</v>
      </c>
      <c r="K254" s="146"/>
      <c r="L254" s="147"/>
      <c r="M254" s="148" t="s">
        <v>1</v>
      </c>
      <c r="N254" s="149" t="s">
        <v>38</v>
      </c>
      <c r="P254" s="135">
        <f t="shared" si="31"/>
        <v>0</v>
      </c>
      <c r="Q254" s="135">
        <v>3.0000000000000001E-3</v>
      </c>
      <c r="R254" s="135">
        <f t="shared" si="32"/>
        <v>3.0000000000000001E-3</v>
      </c>
      <c r="S254" s="135">
        <v>0</v>
      </c>
      <c r="T254" s="136">
        <f t="shared" si="33"/>
        <v>0</v>
      </c>
      <c r="AR254" s="137" t="s">
        <v>237</v>
      </c>
      <c r="AT254" s="137" t="s">
        <v>170</v>
      </c>
      <c r="AU254" s="137" t="s">
        <v>83</v>
      </c>
      <c r="AY254" s="13" t="s">
        <v>122</v>
      </c>
      <c r="BE254" s="138">
        <f t="shared" si="34"/>
        <v>0</v>
      </c>
      <c r="BF254" s="138">
        <f t="shared" si="35"/>
        <v>0</v>
      </c>
      <c r="BG254" s="138">
        <f t="shared" si="36"/>
        <v>0</v>
      </c>
      <c r="BH254" s="138">
        <f t="shared" si="37"/>
        <v>0</v>
      </c>
      <c r="BI254" s="138">
        <f t="shared" si="38"/>
        <v>0</v>
      </c>
      <c r="BJ254" s="13" t="s">
        <v>81</v>
      </c>
      <c r="BK254" s="138">
        <f t="shared" si="39"/>
        <v>0</v>
      </c>
      <c r="BL254" s="13" t="s">
        <v>199</v>
      </c>
      <c r="BM254" s="137" t="s">
        <v>563</v>
      </c>
    </row>
    <row r="255" spans="2:65" s="1" customFormat="1" ht="16.5" customHeight="1">
      <c r="B255" s="28"/>
      <c r="C255" s="139" t="s">
        <v>564</v>
      </c>
      <c r="D255" s="139" t="s">
        <v>170</v>
      </c>
      <c r="E255" s="140" t="s">
        <v>565</v>
      </c>
      <c r="F255" s="141" t="s">
        <v>566</v>
      </c>
      <c r="G255" s="142" t="s">
        <v>178</v>
      </c>
      <c r="H255" s="143">
        <v>1</v>
      </c>
      <c r="I255" s="144"/>
      <c r="J255" s="145">
        <f t="shared" si="30"/>
        <v>0</v>
      </c>
      <c r="K255" s="146"/>
      <c r="L255" s="147"/>
      <c r="M255" s="148" t="s">
        <v>1</v>
      </c>
      <c r="N255" s="149" t="s">
        <v>38</v>
      </c>
      <c r="P255" s="135">
        <f t="shared" si="31"/>
        <v>0</v>
      </c>
      <c r="Q255" s="135">
        <v>3.0000000000000001E-3</v>
      </c>
      <c r="R255" s="135">
        <f t="shared" si="32"/>
        <v>3.0000000000000001E-3</v>
      </c>
      <c r="S255" s="135">
        <v>0</v>
      </c>
      <c r="T255" s="136">
        <f t="shared" si="33"/>
        <v>0</v>
      </c>
      <c r="AR255" s="137" t="s">
        <v>237</v>
      </c>
      <c r="AT255" s="137" t="s">
        <v>170</v>
      </c>
      <c r="AU255" s="137" t="s">
        <v>83</v>
      </c>
      <c r="AY255" s="13" t="s">
        <v>122</v>
      </c>
      <c r="BE255" s="138">
        <f t="shared" si="34"/>
        <v>0</v>
      </c>
      <c r="BF255" s="138">
        <f t="shared" si="35"/>
        <v>0</v>
      </c>
      <c r="BG255" s="138">
        <f t="shared" si="36"/>
        <v>0</v>
      </c>
      <c r="BH255" s="138">
        <f t="shared" si="37"/>
        <v>0</v>
      </c>
      <c r="BI255" s="138">
        <f t="shared" si="38"/>
        <v>0</v>
      </c>
      <c r="BJ255" s="13" t="s">
        <v>81</v>
      </c>
      <c r="BK255" s="138">
        <f t="shared" si="39"/>
        <v>0</v>
      </c>
      <c r="BL255" s="13" t="s">
        <v>199</v>
      </c>
      <c r="BM255" s="137" t="s">
        <v>567</v>
      </c>
    </row>
    <row r="256" spans="2:65" s="1" customFormat="1" ht="16.5" customHeight="1">
      <c r="B256" s="28"/>
      <c r="C256" s="139" t="s">
        <v>568</v>
      </c>
      <c r="D256" s="139" t="s">
        <v>170</v>
      </c>
      <c r="E256" s="140" t="s">
        <v>569</v>
      </c>
      <c r="F256" s="141" t="s">
        <v>570</v>
      </c>
      <c r="G256" s="142" t="s">
        <v>178</v>
      </c>
      <c r="H256" s="143">
        <v>2</v>
      </c>
      <c r="I256" s="144"/>
      <c r="J256" s="145">
        <f t="shared" si="30"/>
        <v>0</v>
      </c>
      <c r="K256" s="146"/>
      <c r="L256" s="147"/>
      <c r="M256" s="148" t="s">
        <v>1</v>
      </c>
      <c r="N256" s="149" t="s">
        <v>38</v>
      </c>
      <c r="P256" s="135">
        <f t="shared" si="31"/>
        <v>0</v>
      </c>
      <c r="Q256" s="135">
        <v>6.7000000000000002E-4</v>
      </c>
      <c r="R256" s="135">
        <f t="shared" si="32"/>
        <v>1.34E-3</v>
      </c>
      <c r="S256" s="135">
        <v>0</v>
      </c>
      <c r="T256" s="136">
        <f t="shared" si="33"/>
        <v>0</v>
      </c>
      <c r="AR256" s="137" t="s">
        <v>237</v>
      </c>
      <c r="AT256" s="137" t="s">
        <v>170</v>
      </c>
      <c r="AU256" s="137" t="s">
        <v>83</v>
      </c>
      <c r="AY256" s="13" t="s">
        <v>122</v>
      </c>
      <c r="BE256" s="138">
        <f t="shared" si="34"/>
        <v>0</v>
      </c>
      <c r="BF256" s="138">
        <f t="shared" si="35"/>
        <v>0</v>
      </c>
      <c r="BG256" s="138">
        <f t="shared" si="36"/>
        <v>0</v>
      </c>
      <c r="BH256" s="138">
        <f t="shared" si="37"/>
        <v>0</v>
      </c>
      <c r="BI256" s="138">
        <f t="shared" si="38"/>
        <v>0</v>
      </c>
      <c r="BJ256" s="13" t="s">
        <v>81</v>
      </c>
      <c r="BK256" s="138">
        <f t="shared" si="39"/>
        <v>0</v>
      </c>
      <c r="BL256" s="13" t="s">
        <v>199</v>
      </c>
      <c r="BM256" s="137" t="s">
        <v>571</v>
      </c>
    </row>
    <row r="257" spans="2:65" s="1" customFormat="1" ht="16.5" customHeight="1">
      <c r="B257" s="28"/>
      <c r="C257" s="139" t="s">
        <v>572</v>
      </c>
      <c r="D257" s="139" t="s">
        <v>170</v>
      </c>
      <c r="E257" s="140" t="s">
        <v>573</v>
      </c>
      <c r="F257" s="141" t="s">
        <v>574</v>
      </c>
      <c r="G257" s="142" t="s">
        <v>178</v>
      </c>
      <c r="H257" s="143">
        <v>2</v>
      </c>
      <c r="I257" s="144"/>
      <c r="J257" s="145">
        <f t="shared" si="30"/>
        <v>0</v>
      </c>
      <c r="K257" s="146"/>
      <c r="L257" s="147"/>
      <c r="M257" s="148" t="s">
        <v>1</v>
      </c>
      <c r="N257" s="149" t="s">
        <v>38</v>
      </c>
      <c r="P257" s="135">
        <f t="shared" si="31"/>
        <v>0</v>
      </c>
      <c r="Q257" s="135">
        <v>3.3E-4</v>
      </c>
      <c r="R257" s="135">
        <f t="shared" si="32"/>
        <v>6.6E-4</v>
      </c>
      <c r="S257" s="135">
        <v>0</v>
      </c>
      <c r="T257" s="136">
        <f t="shared" si="33"/>
        <v>0</v>
      </c>
      <c r="AR257" s="137" t="s">
        <v>237</v>
      </c>
      <c r="AT257" s="137" t="s">
        <v>170</v>
      </c>
      <c r="AU257" s="137" t="s">
        <v>83</v>
      </c>
      <c r="AY257" s="13" t="s">
        <v>122</v>
      </c>
      <c r="BE257" s="138">
        <f t="shared" si="34"/>
        <v>0</v>
      </c>
      <c r="BF257" s="138">
        <f t="shared" si="35"/>
        <v>0</v>
      </c>
      <c r="BG257" s="138">
        <f t="shared" si="36"/>
        <v>0</v>
      </c>
      <c r="BH257" s="138">
        <f t="shared" si="37"/>
        <v>0</v>
      </c>
      <c r="BI257" s="138">
        <f t="shared" si="38"/>
        <v>0</v>
      </c>
      <c r="BJ257" s="13" t="s">
        <v>81</v>
      </c>
      <c r="BK257" s="138">
        <f t="shared" si="39"/>
        <v>0</v>
      </c>
      <c r="BL257" s="13" t="s">
        <v>199</v>
      </c>
      <c r="BM257" s="137" t="s">
        <v>575</v>
      </c>
    </row>
    <row r="258" spans="2:65" s="1" customFormat="1" ht="38.4">
      <c r="B258" s="28"/>
      <c r="D258" s="150" t="s">
        <v>188</v>
      </c>
      <c r="F258" s="151" t="s">
        <v>576</v>
      </c>
      <c r="I258" s="152"/>
      <c r="L258" s="28"/>
      <c r="M258" s="153"/>
      <c r="T258" s="52"/>
      <c r="AT258" s="13" t="s">
        <v>188</v>
      </c>
      <c r="AU258" s="13" t="s">
        <v>83</v>
      </c>
    </row>
    <row r="259" spans="2:65" s="1" customFormat="1" ht="16.5" customHeight="1">
      <c r="B259" s="28"/>
      <c r="C259" s="139" t="s">
        <v>577</v>
      </c>
      <c r="D259" s="139" t="s">
        <v>170</v>
      </c>
      <c r="E259" s="140" t="s">
        <v>578</v>
      </c>
      <c r="F259" s="141" t="s">
        <v>579</v>
      </c>
      <c r="G259" s="142" t="s">
        <v>178</v>
      </c>
      <c r="H259" s="143">
        <v>3</v>
      </c>
      <c r="I259" s="144"/>
      <c r="J259" s="145">
        <f>ROUND(I259*H259,2)</f>
        <v>0</v>
      </c>
      <c r="K259" s="146"/>
      <c r="L259" s="147"/>
      <c r="M259" s="148" t="s">
        <v>1</v>
      </c>
      <c r="N259" s="149" t="s">
        <v>38</v>
      </c>
      <c r="P259" s="135">
        <f>O259*H259</f>
        <v>0</v>
      </c>
      <c r="Q259" s="135">
        <v>3.8000000000000002E-4</v>
      </c>
      <c r="R259" s="135">
        <f>Q259*H259</f>
        <v>1.14E-3</v>
      </c>
      <c r="S259" s="135">
        <v>0</v>
      </c>
      <c r="T259" s="136">
        <f>S259*H259</f>
        <v>0</v>
      </c>
      <c r="AR259" s="137" t="s">
        <v>237</v>
      </c>
      <c r="AT259" s="137" t="s">
        <v>170</v>
      </c>
      <c r="AU259" s="137" t="s">
        <v>83</v>
      </c>
      <c r="AY259" s="13" t="s">
        <v>122</v>
      </c>
      <c r="BE259" s="138">
        <f>IF(N259="základní",J259,0)</f>
        <v>0</v>
      </c>
      <c r="BF259" s="138">
        <f>IF(N259="snížená",J259,0)</f>
        <v>0</v>
      </c>
      <c r="BG259" s="138">
        <f>IF(N259="zákl. přenesená",J259,0)</f>
        <v>0</v>
      </c>
      <c r="BH259" s="138">
        <f>IF(N259="sníž. přenesená",J259,0)</f>
        <v>0</v>
      </c>
      <c r="BI259" s="138">
        <f>IF(N259="nulová",J259,0)</f>
        <v>0</v>
      </c>
      <c r="BJ259" s="13" t="s">
        <v>81</v>
      </c>
      <c r="BK259" s="138">
        <f>ROUND(I259*H259,2)</f>
        <v>0</v>
      </c>
      <c r="BL259" s="13" t="s">
        <v>199</v>
      </c>
      <c r="BM259" s="137" t="s">
        <v>580</v>
      </c>
    </row>
    <row r="260" spans="2:65" s="1" customFormat="1" ht="21.75" customHeight="1">
      <c r="B260" s="28"/>
      <c r="C260" s="139" t="s">
        <v>581</v>
      </c>
      <c r="D260" s="139" t="s">
        <v>170</v>
      </c>
      <c r="E260" s="140" t="s">
        <v>582</v>
      </c>
      <c r="F260" s="141" t="s">
        <v>583</v>
      </c>
      <c r="G260" s="142" t="s">
        <v>178</v>
      </c>
      <c r="H260" s="143">
        <v>1</v>
      </c>
      <c r="I260" s="144"/>
      <c r="J260" s="145">
        <f>ROUND(I260*H260,2)</f>
        <v>0</v>
      </c>
      <c r="K260" s="146"/>
      <c r="L260" s="147"/>
      <c r="M260" s="148" t="s">
        <v>1</v>
      </c>
      <c r="N260" s="149" t="s">
        <v>38</v>
      </c>
      <c r="P260" s="135">
        <f>O260*H260</f>
        <v>0</v>
      </c>
      <c r="Q260" s="135">
        <v>3.8000000000000002E-4</v>
      </c>
      <c r="R260" s="135">
        <f>Q260*H260</f>
        <v>3.8000000000000002E-4</v>
      </c>
      <c r="S260" s="135">
        <v>0</v>
      </c>
      <c r="T260" s="136">
        <f>S260*H260</f>
        <v>0</v>
      </c>
      <c r="AR260" s="137" t="s">
        <v>237</v>
      </c>
      <c r="AT260" s="137" t="s">
        <v>170</v>
      </c>
      <c r="AU260" s="137" t="s">
        <v>83</v>
      </c>
      <c r="AY260" s="13" t="s">
        <v>122</v>
      </c>
      <c r="BE260" s="138">
        <f>IF(N260="základní",J260,0)</f>
        <v>0</v>
      </c>
      <c r="BF260" s="138">
        <f>IF(N260="snížená",J260,0)</f>
        <v>0</v>
      </c>
      <c r="BG260" s="138">
        <f>IF(N260="zákl. přenesená",J260,0)</f>
        <v>0</v>
      </c>
      <c r="BH260" s="138">
        <f>IF(N260="sníž. přenesená",J260,0)</f>
        <v>0</v>
      </c>
      <c r="BI260" s="138">
        <f>IF(N260="nulová",J260,0)</f>
        <v>0</v>
      </c>
      <c r="BJ260" s="13" t="s">
        <v>81</v>
      </c>
      <c r="BK260" s="138">
        <f>ROUND(I260*H260,2)</f>
        <v>0</v>
      </c>
      <c r="BL260" s="13" t="s">
        <v>199</v>
      </c>
      <c r="BM260" s="137" t="s">
        <v>584</v>
      </c>
    </row>
    <row r="261" spans="2:65" s="1" customFormat="1" ht="38.4">
      <c r="B261" s="28"/>
      <c r="D261" s="150" t="s">
        <v>188</v>
      </c>
      <c r="F261" s="151" t="s">
        <v>585</v>
      </c>
      <c r="I261" s="152"/>
      <c r="L261" s="28"/>
      <c r="M261" s="153"/>
      <c r="T261" s="52"/>
      <c r="AT261" s="13" t="s">
        <v>188</v>
      </c>
      <c r="AU261" s="13" t="s">
        <v>83</v>
      </c>
    </row>
    <row r="262" spans="2:65" s="1" customFormat="1" ht="16.5" customHeight="1">
      <c r="B262" s="28"/>
      <c r="C262" s="125" t="s">
        <v>586</v>
      </c>
      <c r="D262" s="125" t="s">
        <v>124</v>
      </c>
      <c r="E262" s="126" t="s">
        <v>587</v>
      </c>
      <c r="F262" s="127" t="s">
        <v>588</v>
      </c>
      <c r="G262" s="128" t="s">
        <v>178</v>
      </c>
      <c r="H262" s="129">
        <v>1</v>
      </c>
      <c r="I262" s="130"/>
      <c r="J262" s="131">
        <f>ROUND(I262*H262,2)</f>
        <v>0</v>
      </c>
      <c r="K262" s="132"/>
      <c r="L262" s="28"/>
      <c r="M262" s="133" t="s">
        <v>1</v>
      </c>
      <c r="N262" s="134" t="s">
        <v>38</v>
      </c>
      <c r="P262" s="135">
        <f>O262*H262</f>
        <v>0</v>
      </c>
      <c r="Q262" s="135">
        <v>1.6000000000000001E-4</v>
      </c>
      <c r="R262" s="135">
        <f>Q262*H262</f>
        <v>1.6000000000000001E-4</v>
      </c>
      <c r="S262" s="135">
        <v>0</v>
      </c>
      <c r="T262" s="136">
        <f>S262*H262</f>
        <v>0</v>
      </c>
      <c r="AR262" s="137" t="s">
        <v>199</v>
      </c>
      <c r="AT262" s="137" t="s">
        <v>124</v>
      </c>
      <c r="AU262" s="137" t="s">
        <v>83</v>
      </c>
      <c r="AY262" s="13" t="s">
        <v>122</v>
      </c>
      <c r="BE262" s="138">
        <f>IF(N262="základní",J262,0)</f>
        <v>0</v>
      </c>
      <c r="BF262" s="138">
        <f>IF(N262="snížená",J262,0)</f>
        <v>0</v>
      </c>
      <c r="BG262" s="138">
        <f>IF(N262="zákl. přenesená",J262,0)</f>
        <v>0</v>
      </c>
      <c r="BH262" s="138">
        <f>IF(N262="sníž. přenesená",J262,0)</f>
        <v>0</v>
      </c>
      <c r="BI262" s="138">
        <f>IF(N262="nulová",J262,0)</f>
        <v>0</v>
      </c>
      <c r="BJ262" s="13" t="s">
        <v>81</v>
      </c>
      <c r="BK262" s="138">
        <f>ROUND(I262*H262,2)</f>
        <v>0</v>
      </c>
      <c r="BL262" s="13" t="s">
        <v>199</v>
      </c>
      <c r="BM262" s="137" t="s">
        <v>589</v>
      </c>
    </row>
    <row r="263" spans="2:65" s="1" customFormat="1" ht="16.5" customHeight="1">
      <c r="B263" s="28"/>
      <c r="C263" s="125" t="s">
        <v>590</v>
      </c>
      <c r="D263" s="125" t="s">
        <v>124</v>
      </c>
      <c r="E263" s="126" t="s">
        <v>591</v>
      </c>
      <c r="F263" s="127" t="s">
        <v>592</v>
      </c>
      <c r="G263" s="128" t="s">
        <v>178</v>
      </c>
      <c r="H263" s="129">
        <v>10</v>
      </c>
      <c r="I263" s="130"/>
      <c r="J263" s="131">
        <f>ROUND(I263*H263,2)</f>
        <v>0</v>
      </c>
      <c r="K263" s="132"/>
      <c r="L263" s="28"/>
      <c r="M263" s="133" t="s">
        <v>1</v>
      </c>
      <c r="N263" s="134" t="s">
        <v>38</v>
      </c>
      <c r="P263" s="135">
        <f>O263*H263</f>
        <v>0</v>
      </c>
      <c r="Q263" s="135">
        <v>2.9E-4</v>
      </c>
      <c r="R263" s="135">
        <f>Q263*H263</f>
        <v>2.8999999999999998E-3</v>
      </c>
      <c r="S263" s="135">
        <v>0</v>
      </c>
      <c r="T263" s="136">
        <f>S263*H263</f>
        <v>0</v>
      </c>
      <c r="AR263" s="137" t="s">
        <v>199</v>
      </c>
      <c r="AT263" s="137" t="s">
        <v>124</v>
      </c>
      <c r="AU263" s="137" t="s">
        <v>83</v>
      </c>
      <c r="AY263" s="13" t="s">
        <v>122</v>
      </c>
      <c r="BE263" s="138">
        <f>IF(N263="základní",J263,0)</f>
        <v>0</v>
      </c>
      <c r="BF263" s="138">
        <f>IF(N263="snížená",J263,0)</f>
        <v>0</v>
      </c>
      <c r="BG263" s="138">
        <f>IF(N263="zákl. přenesená",J263,0)</f>
        <v>0</v>
      </c>
      <c r="BH263" s="138">
        <f>IF(N263="sníž. přenesená",J263,0)</f>
        <v>0</v>
      </c>
      <c r="BI263" s="138">
        <f>IF(N263="nulová",J263,0)</f>
        <v>0</v>
      </c>
      <c r="BJ263" s="13" t="s">
        <v>81</v>
      </c>
      <c r="BK263" s="138">
        <f>ROUND(I263*H263,2)</f>
        <v>0</v>
      </c>
      <c r="BL263" s="13" t="s">
        <v>199</v>
      </c>
      <c r="BM263" s="137" t="s">
        <v>593</v>
      </c>
    </row>
    <row r="264" spans="2:65" s="1" customFormat="1" ht="16.5" customHeight="1">
      <c r="B264" s="28"/>
      <c r="C264" s="125" t="s">
        <v>594</v>
      </c>
      <c r="D264" s="125" t="s">
        <v>124</v>
      </c>
      <c r="E264" s="126" t="s">
        <v>595</v>
      </c>
      <c r="F264" s="127" t="s">
        <v>596</v>
      </c>
      <c r="G264" s="128" t="s">
        <v>178</v>
      </c>
      <c r="H264" s="129">
        <v>1</v>
      </c>
      <c r="I264" s="130"/>
      <c r="J264" s="131">
        <f>ROUND(I264*H264,2)</f>
        <v>0</v>
      </c>
      <c r="K264" s="132"/>
      <c r="L264" s="28"/>
      <c r="M264" s="133" t="s">
        <v>1</v>
      </c>
      <c r="N264" s="134" t="s">
        <v>38</v>
      </c>
      <c r="P264" s="135">
        <f>O264*H264</f>
        <v>0</v>
      </c>
      <c r="Q264" s="135">
        <v>2.9E-4</v>
      </c>
      <c r="R264" s="135">
        <f>Q264*H264</f>
        <v>2.9E-4</v>
      </c>
      <c r="S264" s="135">
        <v>0</v>
      </c>
      <c r="T264" s="136">
        <f>S264*H264</f>
        <v>0</v>
      </c>
      <c r="AR264" s="137" t="s">
        <v>199</v>
      </c>
      <c r="AT264" s="137" t="s">
        <v>124</v>
      </c>
      <c r="AU264" s="137" t="s">
        <v>83</v>
      </c>
      <c r="AY264" s="13" t="s">
        <v>122</v>
      </c>
      <c r="BE264" s="138">
        <f>IF(N264="základní",J264,0)</f>
        <v>0</v>
      </c>
      <c r="BF264" s="138">
        <f>IF(N264="snížená",J264,0)</f>
        <v>0</v>
      </c>
      <c r="BG264" s="138">
        <f>IF(N264="zákl. přenesená",J264,0)</f>
        <v>0</v>
      </c>
      <c r="BH264" s="138">
        <f>IF(N264="sníž. přenesená",J264,0)</f>
        <v>0</v>
      </c>
      <c r="BI264" s="138">
        <f>IF(N264="nulová",J264,0)</f>
        <v>0</v>
      </c>
      <c r="BJ264" s="13" t="s">
        <v>81</v>
      </c>
      <c r="BK264" s="138">
        <f>ROUND(I264*H264,2)</f>
        <v>0</v>
      </c>
      <c r="BL264" s="13" t="s">
        <v>199</v>
      </c>
      <c r="BM264" s="137" t="s">
        <v>597</v>
      </c>
    </row>
    <row r="265" spans="2:65" s="1" customFormat="1" ht="16.5" customHeight="1">
      <c r="B265" s="28"/>
      <c r="C265" s="125" t="s">
        <v>598</v>
      </c>
      <c r="D265" s="125" t="s">
        <v>124</v>
      </c>
      <c r="E265" s="126" t="s">
        <v>599</v>
      </c>
      <c r="F265" s="127" t="s">
        <v>600</v>
      </c>
      <c r="G265" s="128" t="s">
        <v>178</v>
      </c>
      <c r="H265" s="129">
        <v>14</v>
      </c>
      <c r="I265" s="130"/>
      <c r="J265" s="131">
        <f>ROUND(I265*H265,2)</f>
        <v>0</v>
      </c>
      <c r="K265" s="132"/>
      <c r="L265" s="28"/>
      <c r="M265" s="133" t="s">
        <v>1</v>
      </c>
      <c r="N265" s="134" t="s">
        <v>38</v>
      </c>
      <c r="P265" s="135">
        <f>O265*H265</f>
        <v>0</v>
      </c>
      <c r="Q265" s="135">
        <v>9.0000000000000006E-5</v>
      </c>
      <c r="R265" s="135">
        <f>Q265*H265</f>
        <v>1.2600000000000001E-3</v>
      </c>
      <c r="S265" s="135">
        <v>0</v>
      </c>
      <c r="T265" s="136">
        <f>S265*H265</f>
        <v>0</v>
      </c>
      <c r="AR265" s="137" t="s">
        <v>199</v>
      </c>
      <c r="AT265" s="137" t="s">
        <v>124</v>
      </c>
      <c r="AU265" s="137" t="s">
        <v>83</v>
      </c>
      <c r="AY265" s="13" t="s">
        <v>122</v>
      </c>
      <c r="BE265" s="138">
        <f>IF(N265="základní",J265,0)</f>
        <v>0</v>
      </c>
      <c r="BF265" s="138">
        <f>IF(N265="snížená",J265,0)</f>
        <v>0</v>
      </c>
      <c r="BG265" s="138">
        <f>IF(N265="zákl. přenesená",J265,0)</f>
        <v>0</v>
      </c>
      <c r="BH265" s="138">
        <f>IF(N265="sníž. přenesená",J265,0)</f>
        <v>0</v>
      </c>
      <c r="BI265" s="138">
        <f>IF(N265="nulová",J265,0)</f>
        <v>0</v>
      </c>
      <c r="BJ265" s="13" t="s">
        <v>81</v>
      </c>
      <c r="BK265" s="138">
        <f>ROUND(I265*H265,2)</f>
        <v>0</v>
      </c>
      <c r="BL265" s="13" t="s">
        <v>199</v>
      </c>
      <c r="BM265" s="137" t="s">
        <v>601</v>
      </c>
    </row>
    <row r="266" spans="2:65" s="1" customFormat="1" ht="19.2">
      <c r="B266" s="28"/>
      <c r="D266" s="150" t="s">
        <v>188</v>
      </c>
      <c r="F266" s="151" t="s">
        <v>602</v>
      </c>
      <c r="I266" s="152"/>
      <c r="L266" s="28"/>
      <c r="M266" s="153"/>
      <c r="T266" s="52"/>
      <c r="AT266" s="13" t="s">
        <v>188</v>
      </c>
      <c r="AU266" s="13" t="s">
        <v>83</v>
      </c>
    </row>
    <row r="267" spans="2:65" s="1" customFormat="1" ht="16.5" customHeight="1">
      <c r="B267" s="28"/>
      <c r="C267" s="125" t="s">
        <v>603</v>
      </c>
      <c r="D267" s="125" t="s">
        <v>124</v>
      </c>
      <c r="E267" s="126" t="s">
        <v>604</v>
      </c>
      <c r="F267" s="127" t="s">
        <v>605</v>
      </c>
      <c r="G267" s="128" t="s">
        <v>178</v>
      </c>
      <c r="H267" s="129">
        <v>7</v>
      </c>
      <c r="I267" s="130"/>
      <c r="J267" s="131">
        <f t="shared" ref="J267:J276" si="40">ROUND(I267*H267,2)</f>
        <v>0</v>
      </c>
      <c r="K267" s="132"/>
      <c r="L267" s="28"/>
      <c r="M267" s="133" t="s">
        <v>1</v>
      </c>
      <c r="N267" s="134" t="s">
        <v>38</v>
      </c>
      <c r="P267" s="135">
        <f t="shared" ref="P267:P276" si="41">O267*H267</f>
        <v>0</v>
      </c>
      <c r="Q267" s="135">
        <v>1.8000000000000001E-4</v>
      </c>
      <c r="R267" s="135">
        <f t="shared" ref="R267:R276" si="42">Q267*H267</f>
        <v>1.2600000000000001E-3</v>
      </c>
      <c r="S267" s="135">
        <v>0</v>
      </c>
      <c r="T267" s="136">
        <f t="shared" ref="T267:T276" si="43">S267*H267</f>
        <v>0</v>
      </c>
      <c r="AR267" s="137" t="s">
        <v>199</v>
      </c>
      <c r="AT267" s="137" t="s">
        <v>124</v>
      </c>
      <c r="AU267" s="137" t="s">
        <v>83</v>
      </c>
      <c r="AY267" s="13" t="s">
        <v>122</v>
      </c>
      <c r="BE267" s="138">
        <f t="shared" ref="BE267:BE276" si="44">IF(N267="základní",J267,0)</f>
        <v>0</v>
      </c>
      <c r="BF267" s="138">
        <f t="shared" ref="BF267:BF276" si="45">IF(N267="snížená",J267,0)</f>
        <v>0</v>
      </c>
      <c r="BG267" s="138">
        <f t="shared" ref="BG267:BG276" si="46">IF(N267="zákl. přenesená",J267,0)</f>
        <v>0</v>
      </c>
      <c r="BH267" s="138">
        <f t="shared" ref="BH267:BH276" si="47">IF(N267="sníž. přenesená",J267,0)</f>
        <v>0</v>
      </c>
      <c r="BI267" s="138">
        <f t="shared" ref="BI267:BI276" si="48">IF(N267="nulová",J267,0)</f>
        <v>0</v>
      </c>
      <c r="BJ267" s="13" t="s">
        <v>81</v>
      </c>
      <c r="BK267" s="138">
        <f t="shared" ref="BK267:BK276" si="49">ROUND(I267*H267,2)</f>
        <v>0</v>
      </c>
      <c r="BL267" s="13" t="s">
        <v>199</v>
      </c>
      <c r="BM267" s="137" t="s">
        <v>606</v>
      </c>
    </row>
    <row r="268" spans="2:65" s="1" customFormat="1" ht="16.5" customHeight="1">
      <c r="B268" s="28"/>
      <c r="C268" s="139" t="s">
        <v>607</v>
      </c>
      <c r="D268" s="139" t="s">
        <v>170</v>
      </c>
      <c r="E268" s="140" t="s">
        <v>608</v>
      </c>
      <c r="F268" s="141" t="s">
        <v>609</v>
      </c>
      <c r="G268" s="142" t="s">
        <v>178</v>
      </c>
      <c r="H268" s="143">
        <v>59</v>
      </c>
      <c r="I268" s="144"/>
      <c r="J268" s="145">
        <f t="shared" si="40"/>
        <v>0</v>
      </c>
      <c r="K268" s="146"/>
      <c r="L268" s="147"/>
      <c r="M268" s="148" t="s">
        <v>1</v>
      </c>
      <c r="N268" s="149" t="s">
        <v>38</v>
      </c>
      <c r="P268" s="135">
        <f t="shared" si="41"/>
        <v>0</v>
      </c>
      <c r="Q268" s="135">
        <v>2.9999999999999997E-4</v>
      </c>
      <c r="R268" s="135">
        <f t="shared" si="42"/>
        <v>1.7699999999999997E-2</v>
      </c>
      <c r="S268" s="135">
        <v>0</v>
      </c>
      <c r="T268" s="136">
        <f t="shared" si="43"/>
        <v>0</v>
      </c>
      <c r="AR268" s="137" t="s">
        <v>237</v>
      </c>
      <c r="AT268" s="137" t="s">
        <v>170</v>
      </c>
      <c r="AU268" s="137" t="s">
        <v>83</v>
      </c>
      <c r="AY268" s="13" t="s">
        <v>122</v>
      </c>
      <c r="BE268" s="138">
        <f t="shared" si="44"/>
        <v>0</v>
      </c>
      <c r="BF268" s="138">
        <f t="shared" si="45"/>
        <v>0</v>
      </c>
      <c r="BG268" s="138">
        <f t="shared" si="46"/>
        <v>0</v>
      </c>
      <c r="BH268" s="138">
        <f t="shared" si="47"/>
        <v>0</v>
      </c>
      <c r="BI268" s="138">
        <f t="shared" si="48"/>
        <v>0</v>
      </c>
      <c r="BJ268" s="13" t="s">
        <v>81</v>
      </c>
      <c r="BK268" s="138">
        <f t="shared" si="49"/>
        <v>0</v>
      </c>
      <c r="BL268" s="13" t="s">
        <v>199</v>
      </c>
      <c r="BM268" s="137" t="s">
        <v>610</v>
      </c>
    </row>
    <row r="269" spans="2:65" s="1" customFormat="1" ht="16.5" customHeight="1">
      <c r="B269" s="28"/>
      <c r="C269" s="139" t="s">
        <v>611</v>
      </c>
      <c r="D269" s="139" t="s">
        <v>170</v>
      </c>
      <c r="E269" s="140" t="s">
        <v>612</v>
      </c>
      <c r="F269" s="141" t="s">
        <v>613</v>
      </c>
      <c r="G269" s="142" t="s">
        <v>178</v>
      </c>
      <c r="H269" s="143">
        <v>7</v>
      </c>
      <c r="I269" s="144"/>
      <c r="J269" s="145">
        <f t="shared" si="40"/>
        <v>0</v>
      </c>
      <c r="K269" s="146"/>
      <c r="L269" s="147"/>
      <c r="M269" s="148" t="s">
        <v>1</v>
      </c>
      <c r="N269" s="149" t="s">
        <v>38</v>
      </c>
      <c r="P269" s="135">
        <f t="shared" si="41"/>
        <v>0</v>
      </c>
      <c r="Q269" s="135">
        <v>2.9999999999999997E-4</v>
      </c>
      <c r="R269" s="135">
        <f t="shared" si="42"/>
        <v>2.0999999999999999E-3</v>
      </c>
      <c r="S269" s="135">
        <v>0</v>
      </c>
      <c r="T269" s="136">
        <f t="shared" si="43"/>
        <v>0</v>
      </c>
      <c r="AR269" s="137" t="s">
        <v>237</v>
      </c>
      <c r="AT269" s="137" t="s">
        <v>170</v>
      </c>
      <c r="AU269" s="137" t="s">
        <v>83</v>
      </c>
      <c r="AY269" s="13" t="s">
        <v>122</v>
      </c>
      <c r="BE269" s="138">
        <f t="shared" si="44"/>
        <v>0</v>
      </c>
      <c r="BF269" s="138">
        <f t="shared" si="45"/>
        <v>0</v>
      </c>
      <c r="BG269" s="138">
        <f t="shared" si="46"/>
        <v>0</v>
      </c>
      <c r="BH269" s="138">
        <f t="shared" si="47"/>
        <v>0</v>
      </c>
      <c r="BI269" s="138">
        <f t="shared" si="48"/>
        <v>0</v>
      </c>
      <c r="BJ269" s="13" t="s">
        <v>81</v>
      </c>
      <c r="BK269" s="138">
        <f t="shared" si="49"/>
        <v>0</v>
      </c>
      <c r="BL269" s="13" t="s">
        <v>199</v>
      </c>
      <c r="BM269" s="137" t="s">
        <v>614</v>
      </c>
    </row>
    <row r="270" spans="2:65" s="1" customFormat="1" ht="16.5" customHeight="1">
      <c r="B270" s="28"/>
      <c r="C270" s="139" t="s">
        <v>615</v>
      </c>
      <c r="D270" s="139" t="s">
        <v>170</v>
      </c>
      <c r="E270" s="140" t="s">
        <v>616</v>
      </c>
      <c r="F270" s="141" t="s">
        <v>617</v>
      </c>
      <c r="G270" s="142" t="s">
        <v>178</v>
      </c>
      <c r="H270" s="143">
        <v>1</v>
      </c>
      <c r="I270" s="144"/>
      <c r="J270" s="145">
        <f t="shared" si="40"/>
        <v>0</v>
      </c>
      <c r="K270" s="146"/>
      <c r="L270" s="147"/>
      <c r="M270" s="148" t="s">
        <v>1</v>
      </c>
      <c r="N270" s="149" t="s">
        <v>38</v>
      </c>
      <c r="P270" s="135">
        <f t="shared" si="41"/>
        <v>0</v>
      </c>
      <c r="Q270" s="135">
        <v>2.9999999999999997E-4</v>
      </c>
      <c r="R270" s="135">
        <f t="shared" si="42"/>
        <v>2.9999999999999997E-4</v>
      </c>
      <c r="S270" s="135">
        <v>0</v>
      </c>
      <c r="T270" s="136">
        <f t="shared" si="43"/>
        <v>0</v>
      </c>
      <c r="AR270" s="137" t="s">
        <v>237</v>
      </c>
      <c r="AT270" s="137" t="s">
        <v>170</v>
      </c>
      <c r="AU270" s="137" t="s">
        <v>83</v>
      </c>
      <c r="AY270" s="13" t="s">
        <v>122</v>
      </c>
      <c r="BE270" s="138">
        <f t="shared" si="44"/>
        <v>0</v>
      </c>
      <c r="BF270" s="138">
        <f t="shared" si="45"/>
        <v>0</v>
      </c>
      <c r="BG270" s="138">
        <f t="shared" si="46"/>
        <v>0</v>
      </c>
      <c r="BH270" s="138">
        <f t="shared" si="47"/>
        <v>0</v>
      </c>
      <c r="BI270" s="138">
        <f t="shared" si="48"/>
        <v>0</v>
      </c>
      <c r="BJ270" s="13" t="s">
        <v>81</v>
      </c>
      <c r="BK270" s="138">
        <f t="shared" si="49"/>
        <v>0</v>
      </c>
      <c r="BL270" s="13" t="s">
        <v>199</v>
      </c>
      <c r="BM270" s="137" t="s">
        <v>618</v>
      </c>
    </row>
    <row r="271" spans="2:65" s="1" customFormat="1" ht="16.5" customHeight="1">
      <c r="B271" s="28"/>
      <c r="C271" s="139" t="s">
        <v>619</v>
      </c>
      <c r="D271" s="139" t="s">
        <v>170</v>
      </c>
      <c r="E271" s="140" t="s">
        <v>620</v>
      </c>
      <c r="F271" s="141" t="s">
        <v>621</v>
      </c>
      <c r="G271" s="142" t="s">
        <v>178</v>
      </c>
      <c r="H271" s="143">
        <v>1</v>
      </c>
      <c r="I271" s="144"/>
      <c r="J271" s="145">
        <f t="shared" si="40"/>
        <v>0</v>
      </c>
      <c r="K271" s="146"/>
      <c r="L271" s="147"/>
      <c r="M271" s="148" t="s">
        <v>1</v>
      </c>
      <c r="N271" s="149" t="s">
        <v>38</v>
      </c>
      <c r="P271" s="135">
        <f t="shared" si="41"/>
        <v>0</v>
      </c>
      <c r="Q271" s="135">
        <v>2.9999999999999997E-4</v>
      </c>
      <c r="R271" s="135">
        <f t="shared" si="42"/>
        <v>2.9999999999999997E-4</v>
      </c>
      <c r="S271" s="135">
        <v>0</v>
      </c>
      <c r="T271" s="136">
        <f t="shared" si="43"/>
        <v>0</v>
      </c>
      <c r="AR271" s="137" t="s">
        <v>237</v>
      </c>
      <c r="AT271" s="137" t="s">
        <v>170</v>
      </c>
      <c r="AU271" s="137" t="s">
        <v>83</v>
      </c>
      <c r="AY271" s="13" t="s">
        <v>122</v>
      </c>
      <c r="BE271" s="138">
        <f t="shared" si="44"/>
        <v>0</v>
      </c>
      <c r="BF271" s="138">
        <f t="shared" si="45"/>
        <v>0</v>
      </c>
      <c r="BG271" s="138">
        <f t="shared" si="46"/>
        <v>0</v>
      </c>
      <c r="BH271" s="138">
        <f t="shared" si="47"/>
        <v>0</v>
      </c>
      <c r="BI271" s="138">
        <f t="shared" si="48"/>
        <v>0</v>
      </c>
      <c r="BJ271" s="13" t="s">
        <v>81</v>
      </c>
      <c r="BK271" s="138">
        <f t="shared" si="49"/>
        <v>0</v>
      </c>
      <c r="BL271" s="13" t="s">
        <v>199</v>
      </c>
      <c r="BM271" s="137" t="s">
        <v>622</v>
      </c>
    </row>
    <row r="272" spans="2:65" s="1" customFormat="1" ht="24.9" customHeight="1">
      <c r="B272" s="28"/>
      <c r="C272" s="139" t="s">
        <v>623</v>
      </c>
      <c r="D272" s="139" t="s">
        <v>170</v>
      </c>
      <c r="E272" s="140" t="s">
        <v>624</v>
      </c>
      <c r="F272" s="141" t="s">
        <v>625</v>
      </c>
      <c r="G272" s="142" t="s">
        <v>178</v>
      </c>
      <c r="H272" s="143">
        <v>1</v>
      </c>
      <c r="I272" s="144"/>
      <c r="J272" s="145">
        <f t="shared" si="40"/>
        <v>0</v>
      </c>
      <c r="K272" s="146"/>
      <c r="L272" s="147"/>
      <c r="M272" s="148" t="s">
        <v>1</v>
      </c>
      <c r="N272" s="149" t="s">
        <v>38</v>
      </c>
      <c r="P272" s="135">
        <f t="shared" si="41"/>
        <v>0</v>
      </c>
      <c r="Q272" s="135">
        <v>2.9999999999999997E-4</v>
      </c>
      <c r="R272" s="135">
        <f t="shared" si="42"/>
        <v>2.9999999999999997E-4</v>
      </c>
      <c r="S272" s="135">
        <v>0</v>
      </c>
      <c r="T272" s="136">
        <f t="shared" si="43"/>
        <v>0</v>
      </c>
      <c r="AR272" s="137" t="s">
        <v>237</v>
      </c>
      <c r="AT272" s="137" t="s">
        <v>170</v>
      </c>
      <c r="AU272" s="137" t="s">
        <v>83</v>
      </c>
      <c r="AY272" s="13" t="s">
        <v>122</v>
      </c>
      <c r="BE272" s="138">
        <f t="shared" si="44"/>
        <v>0</v>
      </c>
      <c r="BF272" s="138">
        <f t="shared" si="45"/>
        <v>0</v>
      </c>
      <c r="BG272" s="138">
        <f t="shared" si="46"/>
        <v>0</v>
      </c>
      <c r="BH272" s="138">
        <f t="shared" si="47"/>
        <v>0</v>
      </c>
      <c r="BI272" s="138">
        <f t="shared" si="48"/>
        <v>0</v>
      </c>
      <c r="BJ272" s="13" t="s">
        <v>81</v>
      </c>
      <c r="BK272" s="138">
        <f t="shared" si="49"/>
        <v>0</v>
      </c>
      <c r="BL272" s="13" t="s">
        <v>199</v>
      </c>
      <c r="BM272" s="137" t="s">
        <v>626</v>
      </c>
    </row>
    <row r="273" spans="2:65" s="1" customFormat="1" ht="16.5" customHeight="1">
      <c r="B273" s="28"/>
      <c r="C273" s="125" t="s">
        <v>627</v>
      </c>
      <c r="D273" s="125" t="s">
        <v>124</v>
      </c>
      <c r="E273" s="126" t="s">
        <v>628</v>
      </c>
      <c r="F273" s="127" t="s">
        <v>629</v>
      </c>
      <c r="G273" s="128" t="s">
        <v>224</v>
      </c>
      <c r="H273" s="129">
        <v>2430</v>
      </c>
      <c r="I273" s="130"/>
      <c r="J273" s="131">
        <f t="shared" si="40"/>
        <v>0</v>
      </c>
      <c r="K273" s="132"/>
      <c r="L273" s="28"/>
      <c r="M273" s="133" t="s">
        <v>1</v>
      </c>
      <c r="N273" s="134" t="s">
        <v>38</v>
      </c>
      <c r="P273" s="135">
        <f t="shared" si="41"/>
        <v>0</v>
      </c>
      <c r="Q273" s="135">
        <v>0</v>
      </c>
      <c r="R273" s="135">
        <f t="shared" si="42"/>
        <v>0</v>
      </c>
      <c r="S273" s="135">
        <v>0</v>
      </c>
      <c r="T273" s="136">
        <f t="shared" si="43"/>
        <v>0</v>
      </c>
      <c r="AR273" s="137" t="s">
        <v>199</v>
      </c>
      <c r="AT273" s="137" t="s">
        <v>124</v>
      </c>
      <c r="AU273" s="137" t="s">
        <v>83</v>
      </c>
      <c r="AY273" s="13" t="s">
        <v>122</v>
      </c>
      <c r="BE273" s="138">
        <f t="shared" si="44"/>
        <v>0</v>
      </c>
      <c r="BF273" s="138">
        <f t="shared" si="45"/>
        <v>0</v>
      </c>
      <c r="BG273" s="138">
        <f t="shared" si="46"/>
        <v>0</v>
      </c>
      <c r="BH273" s="138">
        <f t="shared" si="47"/>
        <v>0</v>
      </c>
      <c r="BI273" s="138">
        <f t="shared" si="48"/>
        <v>0</v>
      </c>
      <c r="BJ273" s="13" t="s">
        <v>81</v>
      </c>
      <c r="BK273" s="138">
        <f t="shared" si="49"/>
        <v>0</v>
      </c>
      <c r="BL273" s="13" t="s">
        <v>199</v>
      </c>
      <c r="BM273" s="137" t="s">
        <v>630</v>
      </c>
    </row>
    <row r="274" spans="2:65" s="1" customFormat="1" ht="16.5" customHeight="1">
      <c r="B274" s="28"/>
      <c r="C274" s="125" t="s">
        <v>631</v>
      </c>
      <c r="D274" s="125" t="s">
        <v>124</v>
      </c>
      <c r="E274" s="126" t="s">
        <v>632</v>
      </c>
      <c r="F274" s="127" t="s">
        <v>633</v>
      </c>
      <c r="G274" s="128" t="s">
        <v>224</v>
      </c>
      <c r="H274" s="129">
        <v>360</v>
      </c>
      <c r="I274" s="130"/>
      <c r="J274" s="131">
        <f t="shared" si="40"/>
        <v>0</v>
      </c>
      <c r="K274" s="132"/>
      <c r="L274" s="28"/>
      <c r="M274" s="133" t="s">
        <v>1</v>
      </c>
      <c r="N274" s="134" t="s">
        <v>38</v>
      </c>
      <c r="P274" s="135">
        <f t="shared" si="41"/>
        <v>0</v>
      </c>
      <c r="Q274" s="135">
        <v>0</v>
      </c>
      <c r="R274" s="135">
        <f t="shared" si="42"/>
        <v>0</v>
      </c>
      <c r="S274" s="135">
        <v>0</v>
      </c>
      <c r="T274" s="136">
        <f t="shared" si="43"/>
        <v>0</v>
      </c>
      <c r="AR274" s="137" t="s">
        <v>199</v>
      </c>
      <c r="AT274" s="137" t="s">
        <v>124</v>
      </c>
      <c r="AU274" s="137" t="s">
        <v>83</v>
      </c>
      <c r="AY274" s="13" t="s">
        <v>122</v>
      </c>
      <c r="BE274" s="138">
        <f t="shared" si="44"/>
        <v>0</v>
      </c>
      <c r="BF274" s="138">
        <f t="shared" si="45"/>
        <v>0</v>
      </c>
      <c r="BG274" s="138">
        <f t="shared" si="46"/>
        <v>0</v>
      </c>
      <c r="BH274" s="138">
        <f t="shared" si="47"/>
        <v>0</v>
      </c>
      <c r="BI274" s="138">
        <f t="shared" si="48"/>
        <v>0</v>
      </c>
      <c r="BJ274" s="13" t="s">
        <v>81</v>
      </c>
      <c r="BK274" s="138">
        <f t="shared" si="49"/>
        <v>0</v>
      </c>
      <c r="BL274" s="13" t="s">
        <v>199</v>
      </c>
      <c r="BM274" s="137" t="s">
        <v>634</v>
      </c>
    </row>
    <row r="275" spans="2:65" s="1" customFormat="1" ht="16.5" customHeight="1">
      <c r="B275" s="28"/>
      <c r="C275" s="125" t="s">
        <v>635</v>
      </c>
      <c r="D275" s="125" t="s">
        <v>124</v>
      </c>
      <c r="E275" s="126" t="s">
        <v>636</v>
      </c>
      <c r="F275" s="127" t="s">
        <v>637</v>
      </c>
      <c r="G275" s="128" t="s">
        <v>224</v>
      </c>
      <c r="H275" s="129">
        <v>245</v>
      </c>
      <c r="I275" s="130"/>
      <c r="J275" s="131">
        <f t="shared" si="40"/>
        <v>0</v>
      </c>
      <c r="K275" s="132"/>
      <c r="L275" s="28"/>
      <c r="M275" s="133" t="s">
        <v>1</v>
      </c>
      <c r="N275" s="134" t="s">
        <v>38</v>
      </c>
      <c r="P275" s="135">
        <f t="shared" si="41"/>
        <v>0</v>
      </c>
      <c r="Q275" s="135">
        <v>0</v>
      </c>
      <c r="R275" s="135">
        <f t="shared" si="42"/>
        <v>0</v>
      </c>
      <c r="S275" s="135">
        <v>0</v>
      </c>
      <c r="T275" s="136">
        <f t="shared" si="43"/>
        <v>0</v>
      </c>
      <c r="AR275" s="137" t="s">
        <v>199</v>
      </c>
      <c r="AT275" s="137" t="s">
        <v>124</v>
      </c>
      <c r="AU275" s="137" t="s">
        <v>83</v>
      </c>
      <c r="AY275" s="13" t="s">
        <v>122</v>
      </c>
      <c r="BE275" s="138">
        <f t="shared" si="44"/>
        <v>0</v>
      </c>
      <c r="BF275" s="138">
        <f t="shared" si="45"/>
        <v>0</v>
      </c>
      <c r="BG275" s="138">
        <f t="shared" si="46"/>
        <v>0</v>
      </c>
      <c r="BH275" s="138">
        <f t="shared" si="47"/>
        <v>0</v>
      </c>
      <c r="BI275" s="138">
        <f t="shared" si="48"/>
        <v>0</v>
      </c>
      <c r="BJ275" s="13" t="s">
        <v>81</v>
      </c>
      <c r="BK275" s="138">
        <f t="shared" si="49"/>
        <v>0</v>
      </c>
      <c r="BL275" s="13" t="s">
        <v>199</v>
      </c>
      <c r="BM275" s="137" t="s">
        <v>638</v>
      </c>
    </row>
    <row r="276" spans="2:65" s="1" customFormat="1" ht="24.15" customHeight="1">
      <c r="B276" s="28"/>
      <c r="C276" s="125" t="s">
        <v>639</v>
      </c>
      <c r="D276" s="125" t="s">
        <v>124</v>
      </c>
      <c r="E276" s="126" t="s">
        <v>640</v>
      </c>
      <c r="F276" s="127" t="s">
        <v>641</v>
      </c>
      <c r="G276" s="128" t="s">
        <v>642</v>
      </c>
      <c r="H276" s="154"/>
      <c r="I276" s="130"/>
      <c r="J276" s="131">
        <f t="shared" si="40"/>
        <v>0</v>
      </c>
      <c r="K276" s="132"/>
      <c r="L276" s="28"/>
      <c r="M276" s="133" t="s">
        <v>1</v>
      </c>
      <c r="N276" s="134" t="s">
        <v>38</v>
      </c>
      <c r="P276" s="135">
        <f t="shared" si="41"/>
        <v>0</v>
      </c>
      <c r="Q276" s="135">
        <v>0</v>
      </c>
      <c r="R276" s="135">
        <f t="shared" si="42"/>
        <v>0</v>
      </c>
      <c r="S276" s="135">
        <v>0</v>
      </c>
      <c r="T276" s="136">
        <f t="shared" si="43"/>
        <v>0</v>
      </c>
      <c r="AR276" s="137" t="s">
        <v>199</v>
      </c>
      <c r="AT276" s="137" t="s">
        <v>124</v>
      </c>
      <c r="AU276" s="137" t="s">
        <v>83</v>
      </c>
      <c r="AY276" s="13" t="s">
        <v>122</v>
      </c>
      <c r="BE276" s="138">
        <f t="shared" si="44"/>
        <v>0</v>
      </c>
      <c r="BF276" s="138">
        <f t="shared" si="45"/>
        <v>0</v>
      </c>
      <c r="BG276" s="138">
        <f t="shared" si="46"/>
        <v>0</v>
      </c>
      <c r="BH276" s="138">
        <f t="shared" si="47"/>
        <v>0</v>
      </c>
      <c r="BI276" s="138">
        <f t="shared" si="48"/>
        <v>0</v>
      </c>
      <c r="BJ276" s="13" t="s">
        <v>81</v>
      </c>
      <c r="BK276" s="138">
        <f t="shared" si="49"/>
        <v>0</v>
      </c>
      <c r="BL276" s="13" t="s">
        <v>199</v>
      </c>
      <c r="BM276" s="137" t="s">
        <v>643</v>
      </c>
    </row>
    <row r="277" spans="2:65" s="11" customFormat="1" ht="22.8" customHeight="1">
      <c r="B277" s="113"/>
      <c r="D277" s="114" t="s">
        <v>72</v>
      </c>
      <c r="E277" s="123" t="s">
        <v>644</v>
      </c>
      <c r="F277" s="123" t="s">
        <v>645</v>
      </c>
      <c r="I277" s="116"/>
      <c r="J277" s="124">
        <f>BK277</f>
        <v>0</v>
      </c>
      <c r="L277" s="113"/>
      <c r="M277" s="118"/>
      <c r="P277" s="119">
        <f>SUM(P278:P383)</f>
        <v>0</v>
      </c>
      <c r="R277" s="119">
        <f>SUM(R278:R383)</f>
        <v>18.82723</v>
      </c>
      <c r="T277" s="120">
        <f>SUM(T278:T383)</f>
        <v>9.5125999999999991</v>
      </c>
      <c r="AR277" s="114" t="s">
        <v>83</v>
      </c>
      <c r="AT277" s="121" t="s">
        <v>72</v>
      </c>
      <c r="AU277" s="121" t="s">
        <v>81</v>
      </c>
      <c r="AY277" s="114" t="s">
        <v>122</v>
      </c>
      <c r="BK277" s="122">
        <f>SUM(BK278:BK383)</f>
        <v>0</v>
      </c>
    </row>
    <row r="278" spans="2:65" s="1" customFormat="1" ht="16.5" customHeight="1">
      <c r="B278" s="28"/>
      <c r="C278" s="125" t="s">
        <v>646</v>
      </c>
      <c r="D278" s="125" t="s">
        <v>124</v>
      </c>
      <c r="E278" s="126" t="s">
        <v>647</v>
      </c>
      <c r="F278" s="127" t="s">
        <v>648</v>
      </c>
      <c r="G278" s="128" t="s">
        <v>224</v>
      </c>
      <c r="H278" s="129">
        <v>1140</v>
      </c>
      <c r="I278" s="130"/>
      <c r="J278" s="131">
        <f>ROUND(I278*H278,2)</f>
        <v>0</v>
      </c>
      <c r="K278" s="132"/>
      <c r="L278" s="28"/>
      <c r="M278" s="133" t="s">
        <v>1</v>
      </c>
      <c r="N278" s="134" t="s">
        <v>38</v>
      </c>
      <c r="P278" s="135">
        <f>O278*H278</f>
        <v>0</v>
      </c>
      <c r="Q278" s="135">
        <v>0</v>
      </c>
      <c r="R278" s="135">
        <f>Q278*H278</f>
        <v>0</v>
      </c>
      <c r="S278" s="135">
        <v>6.7000000000000002E-3</v>
      </c>
      <c r="T278" s="136">
        <f>S278*H278</f>
        <v>7.6379999999999999</v>
      </c>
      <c r="AR278" s="137" t="s">
        <v>199</v>
      </c>
      <c r="AT278" s="137" t="s">
        <v>124</v>
      </c>
      <c r="AU278" s="137" t="s">
        <v>83</v>
      </c>
      <c r="AY278" s="13" t="s">
        <v>122</v>
      </c>
      <c r="BE278" s="138">
        <f>IF(N278="základní",J278,0)</f>
        <v>0</v>
      </c>
      <c r="BF278" s="138">
        <f>IF(N278="snížená",J278,0)</f>
        <v>0</v>
      </c>
      <c r="BG278" s="138">
        <f>IF(N278="zákl. přenesená",J278,0)</f>
        <v>0</v>
      </c>
      <c r="BH278" s="138">
        <f>IF(N278="sníž. přenesená",J278,0)</f>
        <v>0</v>
      </c>
      <c r="BI278" s="138">
        <f>IF(N278="nulová",J278,0)</f>
        <v>0</v>
      </c>
      <c r="BJ278" s="13" t="s">
        <v>81</v>
      </c>
      <c r="BK278" s="138">
        <f>ROUND(I278*H278,2)</f>
        <v>0</v>
      </c>
      <c r="BL278" s="13" t="s">
        <v>199</v>
      </c>
      <c r="BM278" s="137" t="s">
        <v>649</v>
      </c>
    </row>
    <row r="279" spans="2:65" s="1" customFormat="1" ht="16.5" customHeight="1">
      <c r="B279" s="28"/>
      <c r="C279" s="125" t="s">
        <v>650</v>
      </c>
      <c r="D279" s="125" t="s">
        <v>124</v>
      </c>
      <c r="E279" s="126" t="s">
        <v>651</v>
      </c>
      <c r="F279" s="127" t="s">
        <v>652</v>
      </c>
      <c r="G279" s="128" t="s">
        <v>224</v>
      </c>
      <c r="H279" s="129">
        <v>130</v>
      </c>
      <c r="I279" s="130"/>
      <c r="J279" s="131">
        <f>ROUND(I279*H279,2)</f>
        <v>0</v>
      </c>
      <c r="K279" s="132"/>
      <c r="L279" s="28"/>
      <c r="M279" s="133" t="s">
        <v>1</v>
      </c>
      <c r="N279" s="134" t="s">
        <v>38</v>
      </c>
      <c r="P279" s="135">
        <f>O279*H279</f>
        <v>0</v>
      </c>
      <c r="Q279" s="135">
        <v>0</v>
      </c>
      <c r="R279" s="135">
        <f>Q279*H279</f>
        <v>0</v>
      </c>
      <c r="S279" s="135">
        <v>1.4420000000000001E-2</v>
      </c>
      <c r="T279" s="136">
        <f>S279*H279</f>
        <v>1.8746</v>
      </c>
      <c r="AR279" s="137" t="s">
        <v>199</v>
      </c>
      <c r="AT279" s="137" t="s">
        <v>124</v>
      </c>
      <c r="AU279" s="137" t="s">
        <v>83</v>
      </c>
      <c r="AY279" s="13" t="s">
        <v>122</v>
      </c>
      <c r="BE279" s="138">
        <f>IF(N279="základní",J279,0)</f>
        <v>0</v>
      </c>
      <c r="BF279" s="138">
        <f>IF(N279="snížená",J279,0)</f>
        <v>0</v>
      </c>
      <c r="BG279" s="138">
        <f>IF(N279="zákl. přenesená",J279,0)</f>
        <v>0</v>
      </c>
      <c r="BH279" s="138">
        <f>IF(N279="sníž. přenesená",J279,0)</f>
        <v>0</v>
      </c>
      <c r="BI279" s="138">
        <f>IF(N279="nulová",J279,0)</f>
        <v>0</v>
      </c>
      <c r="BJ279" s="13" t="s">
        <v>81</v>
      </c>
      <c r="BK279" s="138">
        <f>ROUND(I279*H279,2)</f>
        <v>0</v>
      </c>
      <c r="BL279" s="13" t="s">
        <v>199</v>
      </c>
      <c r="BM279" s="137" t="s">
        <v>653</v>
      </c>
    </row>
    <row r="280" spans="2:65" s="1" customFormat="1" ht="24.15" customHeight="1">
      <c r="B280" s="28"/>
      <c r="C280" s="125" t="s">
        <v>654</v>
      </c>
      <c r="D280" s="125" t="s">
        <v>124</v>
      </c>
      <c r="E280" s="126" t="s">
        <v>655</v>
      </c>
      <c r="F280" s="127" t="s">
        <v>656</v>
      </c>
      <c r="G280" s="128" t="s">
        <v>159</v>
      </c>
      <c r="H280" s="129">
        <v>9.5129999999999999</v>
      </c>
      <c r="I280" s="130"/>
      <c r="J280" s="131">
        <f>ROUND(I280*H280,2)</f>
        <v>0</v>
      </c>
      <c r="K280" s="132"/>
      <c r="L280" s="28"/>
      <c r="M280" s="133" t="s">
        <v>1</v>
      </c>
      <c r="N280" s="134" t="s">
        <v>38</v>
      </c>
      <c r="P280" s="135">
        <f>O280*H280</f>
        <v>0</v>
      </c>
      <c r="Q280" s="135">
        <v>0</v>
      </c>
      <c r="R280" s="135">
        <f>Q280*H280</f>
        <v>0</v>
      </c>
      <c r="S280" s="135">
        <v>0</v>
      </c>
      <c r="T280" s="136">
        <f>S280*H280</f>
        <v>0</v>
      </c>
      <c r="AR280" s="137" t="s">
        <v>199</v>
      </c>
      <c r="AT280" s="137" t="s">
        <v>124</v>
      </c>
      <c r="AU280" s="137" t="s">
        <v>83</v>
      </c>
      <c r="AY280" s="13" t="s">
        <v>122</v>
      </c>
      <c r="BE280" s="138">
        <f>IF(N280="základní",J280,0)</f>
        <v>0</v>
      </c>
      <c r="BF280" s="138">
        <f>IF(N280="snížená",J280,0)</f>
        <v>0</v>
      </c>
      <c r="BG280" s="138">
        <f>IF(N280="zákl. přenesená",J280,0)</f>
        <v>0</v>
      </c>
      <c r="BH280" s="138">
        <f>IF(N280="sníž. přenesená",J280,0)</f>
        <v>0</v>
      </c>
      <c r="BI280" s="138">
        <f>IF(N280="nulová",J280,0)</f>
        <v>0</v>
      </c>
      <c r="BJ280" s="13" t="s">
        <v>81</v>
      </c>
      <c r="BK280" s="138">
        <f>ROUND(I280*H280,2)</f>
        <v>0</v>
      </c>
      <c r="BL280" s="13" t="s">
        <v>199</v>
      </c>
      <c r="BM280" s="137" t="s">
        <v>657</v>
      </c>
    </row>
    <row r="281" spans="2:65" s="1" customFormat="1" ht="16.5" customHeight="1">
      <c r="B281" s="28"/>
      <c r="C281" s="139" t="s">
        <v>658</v>
      </c>
      <c r="D281" s="139" t="s">
        <v>170</v>
      </c>
      <c r="E281" s="140" t="s">
        <v>659</v>
      </c>
      <c r="F281" s="141" t="s">
        <v>660</v>
      </c>
      <c r="G281" s="142" t="s">
        <v>178</v>
      </c>
      <c r="H281" s="143">
        <v>720</v>
      </c>
      <c r="I281" s="144"/>
      <c r="J281" s="145">
        <f>ROUND(I281*H281,2)</f>
        <v>0</v>
      </c>
      <c r="K281" s="146"/>
      <c r="L281" s="147"/>
      <c r="M281" s="148" t="s">
        <v>1</v>
      </c>
      <c r="N281" s="149" t="s">
        <v>38</v>
      </c>
      <c r="P281" s="135">
        <f>O281*H281</f>
        <v>0</v>
      </c>
      <c r="Q281" s="135">
        <v>0</v>
      </c>
      <c r="R281" s="135">
        <f>Q281*H281</f>
        <v>0</v>
      </c>
      <c r="S281" s="135">
        <v>0</v>
      </c>
      <c r="T281" s="136">
        <f>S281*H281</f>
        <v>0</v>
      </c>
      <c r="AR281" s="137" t="s">
        <v>237</v>
      </c>
      <c r="AT281" s="137" t="s">
        <v>170</v>
      </c>
      <c r="AU281" s="137" t="s">
        <v>83</v>
      </c>
      <c r="AY281" s="13" t="s">
        <v>122</v>
      </c>
      <c r="BE281" s="138">
        <f>IF(N281="základní",J281,0)</f>
        <v>0</v>
      </c>
      <c r="BF281" s="138">
        <f>IF(N281="snížená",J281,0)</f>
        <v>0</v>
      </c>
      <c r="BG281" s="138">
        <f>IF(N281="zákl. přenesená",J281,0)</f>
        <v>0</v>
      </c>
      <c r="BH281" s="138">
        <f>IF(N281="sníž. přenesená",J281,0)</f>
        <v>0</v>
      </c>
      <c r="BI281" s="138">
        <f>IF(N281="nulová",J281,0)</f>
        <v>0</v>
      </c>
      <c r="BJ281" s="13" t="s">
        <v>81</v>
      </c>
      <c r="BK281" s="138">
        <f>ROUND(I281*H281,2)</f>
        <v>0</v>
      </c>
      <c r="BL281" s="13" t="s">
        <v>199</v>
      </c>
      <c r="BM281" s="137" t="s">
        <v>661</v>
      </c>
    </row>
    <row r="282" spans="2:65" s="1" customFormat="1" ht="19.2">
      <c r="B282" s="28"/>
      <c r="D282" s="150" t="s">
        <v>188</v>
      </c>
      <c r="F282" s="151" t="s">
        <v>662</v>
      </c>
      <c r="I282" s="152"/>
      <c r="L282" s="28"/>
      <c r="M282" s="153"/>
      <c r="T282" s="52"/>
      <c r="AT282" s="13" t="s">
        <v>188</v>
      </c>
      <c r="AU282" s="13" t="s">
        <v>83</v>
      </c>
    </row>
    <row r="283" spans="2:65" s="1" customFormat="1" ht="16.5" customHeight="1">
      <c r="B283" s="28"/>
      <c r="C283" s="125" t="s">
        <v>663</v>
      </c>
      <c r="D283" s="125" t="s">
        <v>124</v>
      </c>
      <c r="E283" s="126" t="s">
        <v>664</v>
      </c>
      <c r="F283" s="127" t="s">
        <v>665</v>
      </c>
      <c r="G283" s="128" t="s">
        <v>224</v>
      </c>
      <c r="H283" s="129">
        <v>110</v>
      </c>
      <c r="I283" s="130"/>
      <c r="J283" s="131">
        <f>ROUND(I283*H283,2)</f>
        <v>0</v>
      </c>
      <c r="K283" s="132"/>
      <c r="L283" s="28"/>
      <c r="M283" s="133" t="s">
        <v>1</v>
      </c>
      <c r="N283" s="134" t="s">
        <v>38</v>
      </c>
      <c r="P283" s="135">
        <f>O283*H283</f>
        <v>0</v>
      </c>
      <c r="Q283" s="135">
        <v>3.0899999999999999E-3</v>
      </c>
      <c r="R283" s="135">
        <f>Q283*H283</f>
        <v>0.33989999999999998</v>
      </c>
      <c r="S283" s="135">
        <v>0</v>
      </c>
      <c r="T283" s="136">
        <f>S283*H283</f>
        <v>0</v>
      </c>
      <c r="AR283" s="137" t="s">
        <v>199</v>
      </c>
      <c r="AT283" s="137" t="s">
        <v>124</v>
      </c>
      <c r="AU283" s="137" t="s">
        <v>83</v>
      </c>
      <c r="AY283" s="13" t="s">
        <v>122</v>
      </c>
      <c r="BE283" s="138">
        <f>IF(N283="základní",J283,0)</f>
        <v>0</v>
      </c>
      <c r="BF283" s="138">
        <f>IF(N283="snížená",J283,0)</f>
        <v>0</v>
      </c>
      <c r="BG283" s="138">
        <f>IF(N283="zákl. přenesená",J283,0)</f>
        <v>0</v>
      </c>
      <c r="BH283" s="138">
        <f>IF(N283="sníž. přenesená",J283,0)</f>
        <v>0</v>
      </c>
      <c r="BI283" s="138">
        <f>IF(N283="nulová",J283,0)</f>
        <v>0</v>
      </c>
      <c r="BJ283" s="13" t="s">
        <v>81</v>
      </c>
      <c r="BK283" s="138">
        <f>ROUND(I283*H283,2)</f>
        <v>0</v>
      </c>
      <c r="BL283" s="13" t="s">
        <v>199</v>
      </c>
      <c r="BM283" s="137" t="s">
        <v>666</v>
      </c>
    </row>
    <row r="284" spans="2:65" s="1" customFormat="1" ht="16.5" customHeight="1">
      <c r="B284" s="28"/>
      <c r="C284" s="125" t="s">
        <v>667</v>
      </c>
      <c r="D284" s="125" t="s">
        <v>124</v>
      </c>
      <c r="E284" s="126" t="s">
        <v>668</v>
      </c>
      <c r="F284" s="127" t="s">
        <v>669</v>
      </c>
      <c r="G284" s="128" t="s">
        <v>224</v>
      </c>
      <c r="H284" s="129">
        <v>90</v>
      </c>
      <c r="I284" s="130"/>
      <c r="J284" s="131">
        <f>ROUND(I284*H284,2)</f>
        <v>0</v>
      </c>
      <c r="K284" s="132"/>
      <c r="L284" s="28"/>
      <c r="M284" s="133" t="s">
        <v>1</v>
      </c>
      <c r="N284" s="134" t="s">
        <v>38</v>
      </c>
      <c r="P284" s="135">
        <f>O284*H284</f>
        <v>0</v>
      </c>
      <c r="Q284" s="135">
        <v>4.5100000000000001E-3</v>
      </c>
      <c r="R284" s="135">
        <f>Q284*H284</f>
        <v>0.40590000000000004</v>
      </c>
      <c r="S284" s="135">
        <v>0</v>
      </c>
      <c r="T284" s="136">
        <f>S284*H284</f>
        <v>0</v>
      </c>
      <c r="AR284" s="137" t="s">
        <v>199</v>
      </c>
      <c r="AT284" s="137" t="s">
        <v>124</v>
      </c>
      <c r="AU284" s="137" t="s">
        <v>83</v>
      </c>
      <c r="AY284" s="13" t="s">
        <v>122</v>
      </c>
      <c r="BE284" s="138">
        <f>IF(N284="základní",J284,0)</f>
        <v>0</v>
      </c>
      <c r="BF284" s="138">
        <f>IF(N284="snížená",J284,0)</f>
        <v>0</v>
      </c>
      <c r="BG284" s="138">
        <f>IF(N284="zákl. přenesená",J284,0)</f>
        <v>0</v>
      </c>
      <c r="BH284" s="138">
        <f>IF(N284="sníž. přenesená",J284,0)</f>
        <v>0</v>
      </c>
      <c r="BI284" s="138">
        <f>IF(N284="nulová",J284,0)</f>
        <v>0</v>
      </c>
      <c r="BJ284" s="13" t="s">
        <v>81</v>
      </c>
      <c r="BK284" s="138">
        <f>ROUND(I284*H284,2)</f>
        <v>0</v>
      </c>
      <c r="BL284" s="13" t="s">
        <v>199</v>
      </c>
      <c r="BM284" s="137" t="s">
        <v>670</v>
      </c>
    </row>
    <row r="285" spans="2:65" s="1" customFormat="1" ht="16.5" customHeight="1">
      <c r="B285" s="28"/>
      <c r="C285" s="125" t="s">
        <v>671</v>
      </c>
      <c r="D285" s="125" t="s">
        <v>124</v>
      </c>
      <c r="E285" s="126" t="s">
        <v>672</v>
      </c>
      <c r="F285" s="127" t="s">
        <v>673</v>
      </c>
      <c r="G285" s="128" t="s">
        <v>224</v>
      </c>
      <c r="H285" s="129">
        <v>50</v>
      </c>
      <c r="I285" s="130"/>
      <c r="J285" s="131">
        <f>ROUND(I285*H285,2)</f>
        <v>0</v>
      </c>
      <c r="K285" s="132"/>
      <c r="L285" s="28"/>
      <c r="M285" s="133" t="s">
        <v>1</v>
      </c>
      <c r="N285" s="134" t="s">
        <v>38</v>
      </c>
      <c r="P285" s="135">
        <f>O285*H285</f>
        <v>0</v>
      </c>
      <c r="Q285" s="135">
        <v>5.1799999999999997E-3</v>
      </c>
      <c r="R285" s="135">
        <f>Q285*H285</f>
        <v>0.25900000000000001</v>
      </c>
      <c r="S285" s="135">
        <v>0</v>
      </c>
      <c r="T285" s="136">
        <f>S285*H285</f>
        <v>0</v>
      </c>
      <c r="AR285" s="137" t="s">
        <v>199</v>
      </c>
      <c r="AT285" s="137" t="s">
        <v>124</v>
      </c>
      <c r="AU285" s="137" t="s">
        <v>83</v>
      </c>
      <c r="AY285" s="13" t="s">
        <v>122</v>
      </c>
      <c r="BE285" s="138">
        <f>IF(N285="základní",J285,0)</f>
        <v>0</v>
      </c>
      <c r="BF285" s="138">
        <f>IF(N285="snížená",J285,0)</f>
        <v>0</v>
      </c>
      <c r="BG285" s="138">
        <f>IF(N285="zákl. přenesená",J285,0)</f>
        <v>0</v>
      </c>
      <c r="BH285" s="138">
        <f>IF(N285="sníž. přenesená",J285,0)</f>
        <v>0</v>
      </c>
      <c r="BI285" s="138">
        <f>IF(N285="nulová",J285,0)</f>
        <v>0</v>
      </c>
      <c r="BJ285" s="13" t="s">
        <v>81</v>
      </c>
      <c r="BK285" s="138">
        <f>ROUND(I285*H285,2)</f>
        <v>0</v>
      </c>
      <c r="BL285" s="13" t="s">
        <v>199</v>
      </c>
      <c r="BM285" s="137" t="s">
        <v>674</v>
      </c>
    </row>
    <row r="286" spans="2:65" s="1" customFormat="1" ht="16.5" customHeight="1">
      <c r="B286" s="28"/>
      <c r="C286" s="125" t="s">
        <v>675</v>
      </c>
      <c r="D286" s="125" t="s">
        <v>124</v>
      </c>
      <c r="E286" s="126" t="s">
        <v>676</v>
      </c>
      <c r="F286" s="127" t="s">
        <v>677</v>
      </c>
      <c r="G286" s="128" t="s">
        <v>224</v>
      </c>
      <c r="H286" s="129">
        <v>75</v>
      </c>
      <c r="I286" s="130"/>
      <c r="J286" s="131">
        <f>ROUND(I286*H286,2)</f>
        <v>0</v>
      </c>
      <c r="K286" s="132"/>
      <c r="L286" s="28"/>
      <c r="M286" s="133" t="s">
        <v>1</v>
      </c>
      <c r="N286" s="134" t="s">
        <v>38</v>
      </c>
      <c r="P286" s="135">
        <f>O286*H286</f>
        <v>0</v>
      </c>
      <c r="Q286" s="135">
        <v>6.4000000000000003E-3</v>
      </c>
      <c r="R286" s="135">
        <f>Q286*H286</f>
        <v>0.48000000000000004</v>
      </c>
      <c r="S286" s="135">
        <v>0</v>
      </c>
      <c r="T286" s="136">
        <f>S286*H286</f>
        <v>0</v>
      </c>
      <c r="AR286" s="137" t="s">
        <v>199</v>
      </c>
      <c r="AT286" s="137" t="s">
        <v>124</v>
      </c>
      <c r="AU286" s="137" t="s">
        <v>83</v>
      </c>
      <c r="AY286" s="13" t="s">
        <v>122</v>
      </c>
      <c r="BE286" s="138">
        <f>IF(N286="základní",J286,0)</f>
        <v>0</v>
      </c>
      <c r="BF286" s="138">
        <f>IF(N286="snížená",J286,0)</f>
        <v>0</v>
      </c>
      <c r="BG286" s="138">
        <f>IF(N286="zákl. přenesená",J286,0)</f>
        <v>0</v>
      </c>
      <c r="BH286" s="138">
        <f>IF(N286="sníž. přenesená",J286,0)</f>
        <v>0</v>
      </c>
      <c r="BI286" s="138">
        <f>IF(N286="nulová",J286,0)</f>
        <v>0</v>
      </c>
      <c r="BJ286" s="13" t="s">
        <v>81</v>
      </c>
      <c r="BK286" s="138">
        <f>ROUND(I286*H286,2)</f>
        <v>0</v>
      </c>
      <c r="BL286" s="13" t="s">
        <v>199</v>
      </c>
      <c r="BM286" s="137" t="s">
        <v>678</v>
      </c>
    </row>
    <row r="287" spans="2:65" s="1" customFormat="1" ht="24.15" customHeight="1">
      <c r="B287" s="28"/>
      <c r="C287" s="125" t="s">
        <v>679</v>
      </c>
      <c r="D287" s="125" t="s">
        <v>124</v>
      </c>
      <c r="E287" s="126" t="s">
        <v>680</v>
      </c>
      <c r="F287" s="127" t="s">
        <v>681</v>
      </c>
      <c r="G287" s="128" t="s">
        <v>224</v>
      </c>
      <c r="H287" s="129">
        <v>1245</v>
      </c>
      <c r="I287" s="130"/>
      <c r="J287" s="131">
        <f>ROUND(I287*H287,2)</f>
        <v>0</v>
      </c>
      <c r="K287" s="132"/>
      <c r="L287" s="28"/>
      <c r="M287" s="133" t="s">
        <v>1</v>
      </c>
      <c r="N287" s="134" t="s">
        <v>38</v>
      </c>
      <c r="P287" s="135">
        <f>O287*H287</f>
        <v>0</v>
      </c>
      <c r="Q287" s="135">
        <v>9.7999999999999997E-4</v>
      </c>
      <c r="R287" s="135">
        <f>Q287*H287</f>
        <v>1.2201</v>
      </c>
      <c r="S287" s="135">
        <v>0</v>
      </c>
      <c r="T287" s="136">
        <f>S287*H287</f>
        <v>0</v>
      </c>
      <c r="AR287" s="137" t="s">
        <v>199</v>
      </c>
      <c r="AT287" s="137" t="s">
        <v>124</v>
      </c>
      <c r="AU287" s="137" t="s">
        <v>83</v>
      </c>
      <c r="AY287" s="13" t="s">
        <v>122</v>
      </c>
      <c r="BE287" s="138">
        <f>IF(N287="základní",J287,0)</f>
        <v>0</v>
      </c>
      <c r="BF287" s="138">
        <f>IF(N287="snížená",J287,0)</f>
        <v>0</v>
      </c>
      <c r="BG287" s="138">
        <f>IF(N287="zákl. přenesená",J287,0)</f>
        <v>0</v>
      </c>
      <c r="BH287" s="138">
        <f>IF(N287="sníž. přenesená",J287,0)</f>
        <v>0</v>
      </c>
      <c r="BI287" s="138">
        <f>IF(N287="nulová",J287,0)</f>
        <v>0</v>
      </c>
      <c r="BJ287" s="13" t="s">
        <v>81</v>
      </c>
      <c r="BK287" s="138">
        <f>ROUND(I287*H287,2)</f>
        <v>0</v>
      </c>
      <c r="BL287" s="13" t="s">
        <v>199</v>
      </c>
      <c r="BM287" s="137" t="s">
        <v>682</v>
      </c>
    </row>
    <row r="288" spans="2:65" s="1" customFormat="1" ht="19.2">
      <c r="B288" s="28"/>
      <c r="D288" s="150" t="s">
        <v>188</v>
      </c>
      <c r="F288" s="151" t="s">
        <v>683</v>
      </c>
      <c r="I288" s="152"/>
      <c r="L288" s="28"/>
      <c r="M288" s="153"/>
      <c r="T288" s="52"/>
      <c r="AT288" s="13" t="s">
        <v>188</v>
      </c>
      <c r="AU288" s="13" t="s">
        <v>83</v>
      </c>
    </row>
    <row r="289" spans="2:65" s="1" customFormat="1" ht="24.15" customHeight="1">
      <c r="B289" s="28"/>
      <c r="C289" s="125" t="s">
        <v>684</v>
      </c>
      <c r="D289" s="125" t="s">
        <v>124</v>
      </c>
      <c r="E289" s="126" t="s">
        <v>685</v>
      </c>
      <c r="F289" s="127" t="s">
        <v>686</v>
      </c>
      <c r="G289" s="128" t="s">
        <v>224</v>
      </c>
      <c r="H289" s="129">
        <v>720</v>
      </c>
      <c r="I289" s="130"/>
      <c r="J289" s="131">
        <f>ROUND(I289*H289,2)</f>
        <v>0</v>
      </c>
      <c r="K289" s="132"/>
      <c r="L289" s="28"/>
      <c r="M289" s="133" t="s">
        <v>1</v>
      </c>
      <c r="N289" s="134" t="s">
        <v>38</v>
      </c>
      <c r="P289" s="135">
        <f>O289*H289</f>
        <v>0</v>
      </c>
      <c r="Q289" s="135">
        <v>1.2600000000000001E-3</v>
      </c>
      <c r="R289" s="135">
        <f>Q289*H289</f>
        <v>0.90720000000000001</v>
      </c>
      <c r="S289" s="135">
        <v>0</v>
      </c>
      <c r="T289" s="136">
        <f>S289*H289</f>
        <v>0</v>
      </c>
      <c r="AR289" s="137" t="s">
        <v>199</v>
      </c>
      <c r="AT289" s="137" t="s">
        <v>124</v>
      </c>
      <c r="AU289" s="137" t="s">
        <v>83</v>
      </c>
      <c r="AY289" s="13" t="s">
        <v>122</v>
      </c>
      <c r="BE289" s="138">
        <f>IF(N289="základní",J289,0)</f>
        <v>0</v>
      </c>
      <c r="BF289" s="138">
        <f>IF(N289="snížená",J289,0)</f>
        <v>0</v>
      </c>
      <c r="BG289" s="138">
        <f>IF(N289="zákl. přenesená",J289,0)</f>
        <v>0</v>
      </c>
      <c r="BH289" s="138">
        <f>IF(N289="sníž. přenesená",J289,0)</f>
        <v>0</v>
      </c>
      <c r="BI289" s="138">
        <f>IF(N289="nulová",J289,0)</f>
        <v>0</v>
      </c>
      <c r="BJ289" s="13" t="s">
        <v>81</v>
      </c>
      <c r="BK289" s="138">
        <f>ROUND(I289*H289,2)</f>
        <v>0</v>
      </c>
      <c r="BL289" s="13" t="s">
        <v>199</v>
      </c>
      <c r="BM289" s="137" t="s">
        <v>687</v>
      </c>
    </row>
    <row r="290" spans="2:65" s="1" customFormat="1" ht="19.2">
      <c r="B290" s="28"/>
      <c r="D290" s="150" t="s">
        <v>188</v>
      </c>
      <c r="F290" s="151" t="s">
        <v>683</v>
      </c>
      <c r="I290" s="152"/>
      <c r="L290" s="28"/>
      <c r="M290" s="153"/>
      <c r="T290" s="52"/>
      <c r="AT290" s="13" t="s">
        <v>188</v>
      </c>
      <c r="AU290" s="13" t="s">
        <v>83</v>
      </c>
    </row>
    <row r="291" spans="2:65" s="1" customFormat="1" ht="24.15" customHeight="1">
      <c r="B291" s="28"/>
      <c r="C291" s="125" t="s">
        <v>688</v>
      </c>
      <c r="D291" s="125" t="s">
        <v>124</v>
      </c>
      <c r="E291" s="126" t="s">
        <v>689</v>
      </c>
      <c r="F291" s="127" t="s">
        <v>690</v>
      </c>
      <c r="G291" s="128" t="s">
        <v>224</v>
      </c>
      <c r="H291" s="129">
        <v>385</v>
      </c>
      <c r="I291" s="130"/>
      <c r="J291" s="131">
        <f>ROUND(I291*H291,2)</f>
        <v>0</v>
      </c>
      <c r="K291" s="132"/>
      <c r="L291" s="28"/>
      <c r="M291" s="133" t="s">
        <v>1</v>
      </c>
      <c r="N291" s="134" t="s">
        <v>38</v>
      </c>
      <c r="P291" s="135">
        <f>O291*H291</f>
        <v>0</v>
      </c>
      <c r="Q291" s="135">
        <v>1.5299999999999999E-3</v>
      </c>
      <c r="R291" s="135">
        <f>Q291*H291</f>
        <v>0.58904999999999996</v>
      </c>
      <c r="S291" s="135">
        <v>0</v>
      </c>
      <c r="T291" s="136">
        <f>S291*H291</f>
        <v>0</v>
      </c>
      <c r="AR291" s="137" t="s">
        <v>199</v>
      </c>
      <c r="AT291" s="137" t="s">
        <v>124</v>
      </c>
      <c r="AU291" s="137" t="s">
        <v>83</v>
      </c>
      <c r="AY291" s="13" t="s">
        <v>122</v>
      </c>
      <c r="BE291" s="138">
        <f>IF(N291="základní",J291,0)</f>
        <v>0</v>
      </c>
      <c r="BF291" s="138">
        <f>IF(N291="snížená",J291,0)</f>
        <v>0</v>
      </c>
      <c r="BG291" s="138">
        <f>IF(N291="zákl. přenesená",J291,0)</f>
        <v>0</v>
      </c>
      <c r="BH291" s="138">
        <f>IF(N291="sníž. přenesená",J291,0)</f>
        <v>0</v>
      </c>
      <c r="BI291" s="138">
        <f>IF(N291="nulová",J291,0)</f>
        <v>0</v>
      </c>
      <c r="BJ291" s="13" t="s">
        <v>81</v>
      </c>
      <c r="BK291" s="138">
        <f>ROUND(I291*H291,2)</f>
        <v>0</v>
      </c>
      <c r="BL291" s="13" t="s">
        <v>199</v>
      </c>
      <c r="BM291" s="137" t="s">
        <v>691</v>
      </c>
    </row>
    <row r="292" spans="2:65" s="1" customFormat="1" ht="19.2">
      <c r="B292" s="28"/>
      <c r="D292" s="150" t="s">
        <v>188</v>
      </c>
      <c r="F292" s="151" t="s">
        <v>683</v>
      </c>
      <c r="I292" s="152"/>
      <c r="L292" s="28"/>
      <c r="M292" s="153"/>
      <c r="T292" s="52"/>
      <c r="AT292" s="13" t="s">
        <v>188</v>
      </c>
      <c r="AU292" s="13" t="s">
        <v>83</v>
      </c>
    </row>
    <row r="293" spans="2:65" s="1" customFormat="1" ht="24.15" customHeight="1">
      <c r="B293" s="28"/>
      <c r="C293" s="125" t="s">
        <v>692</v>
      </c>
      <c r="D293" s="125" t="s">
        <v>124</v>
      </c>
      <c r="E293" s="126" t="s">
        <v>693</v>
      </c>
      <c r="F293" s="127" t="s">
        <v>694</v>
      </c>
      <c r="G293" s="128" t="s">
        <v>224</v>
      </c>
      <c r="H293" s="129">
        <v>270</v>
      </c>
      <c r="I293" s="130"/>
      <c r="J293" s="131">
        <f>ROUND(I293*H293,2)</f>
        <v>0</v>
      </c>
      <c r="K293" s="132"/>
      <c r="L293" s="28"/>
      <c r="M293" s="133" t="s">
        <v>1</v>
      </c>
      <c r="N293" s="134" t="s">
        <v>38</v>
      </c>
      <c r="P293" s="135">
        <f>O293*H293</f>
        <v>0</v>
      </c>
      <c r="Q293" s="135">
        <v>2.8400000000000001E-3</v>
      </c>
      <c r="R293" s="135">
        <f>Q293*H293</f>
        <v>0.76680000000000004</v>
      </c>
      <c r="S293" s="135">
        <v>0</v>
      </c>
      <c r="T293" s="136">
        <f>S293*H293</f>
        <v>0</v>
      </c>
      <c r="AR293" s="137" t="s">
        <v>199</v>
      </c>
      <c r="AT293" s="137" t="s">
        <v>124</v>
      </c>
      <c r="AU293" s="137" t="s">
        <v>83</v>
      </c>
      <c r="AY293" s="13" t="s">
        <v>122</v>
      </c>
      <c r="BE293" s="138">
        <f>IF(N293="základní",J293,0)</f>
        <v>0</v>
      </c>
      <c r="BF293" s="138">
        <f>IF(N293="snížená",J293,0)</f>
        <v>0</v>
      </c>
      <c r="BG293" s="138">
        <f>IF(N293="zákl. přenesená",J293,0)</f>
        <v>0</v>
      </c>
      <c r="BH293" s="138">
        <f>IF(N293="sníž. přenesená",J293,0)</f>
        <v>0</v>
      </c>
      <c r="BI293" s="138">
        <f>IF(N293="nulová",J293,0)</f>
        <v>0</v>
      </c>
      <c r="BJ293" s="13" t="s">
        <v>81</v>
      </c>
      <c r="BK293" s="138">
        <f>ROUND(I293*H293,2)</f>
        <v>0</v>
      </c>
      <c r="BL293" s="13" t="s">
        <v>199</v>
      </c>
      <c r="BM293" s="137" t="s">
        <v>695</v>
      </c>
    </row>
    <row r="294" spans="2:65" s="1" customFormat="1" ht="19.2">
      <c r="B294" s="28"/>
      <c r="D294" s="150" t="s">
        <v>188</v>
      </c>
      <c r="F294" s="151" t="s">
        <v>683</v>
      </c>
      <c r="I294" s="152"/>
      <c r="L294" s="28"/>
      <c r="M294" s="153"/>
      <c r="T294" s="52"/>
      <c r="AT294" s="13" t="s">
        <v>188</v>
      </c>
      <c r="AU294" s="13" t="s">
        <v>83</v>
      </c>
    </row>
    <row r="295" spans="2:65" s="1" customFormat="1" ht="24.15" customHeight="1">
      <c r="B295" s="28"/>
      <c r="C295" s="125" t="s">
        <v>696</v>
      </c>
      <c r="D295" s="125" t="s">
        <v>124</v>
      </c>
      <c r="E295" s="126" t="s">
        <v>697</v>
      </c>
      <c r="F295" s="127" t="s">
        <v>698</v>
      </c>
      <c r="G295" s="128" t="s">
        <v>224</v>
      </c>
      <c r="H295" s="129">
        <v>185</v>
      </c>
      <c r="I295" s="130"/>
      <c r="J295" s="131">
        <f>ROUND(I295*H295,2)</f>
        <v>0</v>
      </c>
      <c r="K295" s="132"/>
      <c r="L295" s="28"/>
      <c r="M295" s="133" t="s">
        <v>1</v>
      </c>
      <c r="N295" s="134" t="s">
        <v>38</v>
      </c>
      <c r="P295" s="135">
        <f>O295*H295</f>
        <v>0</v>
      </c>
      <c r="Q295" s="135">
        <v>3.7299999999999998E-3</v>
      </c>
      <c r="R295" s="135">
        <f>Q295*H295</f>
        <v>0.69004999999999994</v>
      </c>
      <c r="S295" s="135">
        <v>0</v>
      </c>
      <c r="T295" s="136">
        <f>S295*H295</f>
        <v>0</v>
      </c>
      <c r="AR295" s="137" t="s">
        <v>199</v>
      </c>
      <c r="AT295" s="137" t="s">
        <v>124</v>
      </c>
      <c r="AU295" s="137" t="s">
        <v>83</v>
      </c>
      <c r="AY295" s="13" t="s">
        <v>122</v>
      </c>
      <c r="BE295" s="138">
        <f>IF(N295="základní",J295,0)</f>
        <v>0</v>
      </c>
      <c r="BF295" s="138">
        <f>IF(N295="snížená",J295,0)</f>
        <v>0</v>
      </c>
      <c r="BG295" s="138">
        <f>IF(N295="zákl. přenesená",J295,0)</f>
        <v>0</v>
      </c>
      <c r="BH295" s="138">
        <f>IF(N295="sníž. přenesená",J295,0)</f>
        <v>0</v>
      </c>
      <c r="BI295" s="138">
        <f>IF(N295="nulová",J295,0)</f>
        <v>0</v>
      </c>
      <c r="BJ295" s="13" t="s">
        <v>81</v>
      </c>
      <c r="BK295" s="138">
        <f>ROUND(I295*H295,2)</f>
        <v>0</v>
      </c>
      <c r="BL295" s="13" t="s">
        <v>199</v>
      </c>
      <c r="BM295" s="137" t="s">
        <v>699</v>
      </c>
    </row>
    <row r="296" spans="2:65" s="1" customFormat="1" ht="19.2">
      <c r="B296" s="28"/>
      <c r="D296" s="150" t="s">
        <v>188</v>
      </c>
      <c r="F296" s="151" t="s">
        <v>683</v>
      </c>
      <c r="I296" s="152"/>
      <c r="L296" s="28"/>
      <c r="M296" s="153"/>
      <c r="T296" s="52"/>
      <c r="AT296" s="13" t="s">
        <v>188</v>
      </c>
      <c r="AU296" s="13" t="s">
        <v>83</v>
      </c>
    </row>
    <row r="297" spans="2:65" s="1" customFormat="1" ht="24.15" customHeight="1">
      <c r="B297" s="28"/>
      <c r="C297" s="125" t="s">
        <v>700</v>
      </c>
      <c r="D297" s="125" t="s">
        <v>124</v>
      </c>
      <c r="E297" s="126" t="s">
        <v>701</v>
      </c>
      <c r="F297" s="127" t="s">
        <v>702</v>
      </c>
      <c r="G297" s="128" t="s">
        <v>224</v>
      </c>
      <c r="H297" s="129">
        <v>365</v>
      </c>
      <c r="I297" s="130"/>
      <c r="J297" s="131">
        <f>ROUND(I297*H297,2)</f>
        <v>0</v>
      </c>
      <c r="K297" s="132"/>
      <c r="L297" s="28"/>
      <c r="M297" s="133" t="s">
        <v>1</v>
      </c>
      <c r="N297" s="134" t="s">
        <v>38</v>
      </c>
      <c r="P297" s="135">
        <f>O297*H297</f>
        <v>0</v>
      </c>
      <c r="Q297" s="135">
        <v>6.3E-3</v>
      </c>
      <c r="R297" s="135">
        <f>Q297*H297</f>
        <v>2.2995000000000001</v>
      </c>
      <c r="S297" s="135">
        <v>0</v>
      </c>
      <c r="T297" s="136">
        <f>S297*H297</f>
        <v>0</v>
      </c>
      <c r="AR297" s="137" t="s">
        <v>199</v>
      </c>
      <c r="AT297" s="137" t="s">
        <v>124</v>
      </c>
      <c r="AU297" s="137" t="s">
        <v>83</v>
      </c>
      <c r="AY297" s="13" t="s">
        <v>122</v>
      </c>
      <c r="BE297" s="138">
        <f>IF(N297="základní",J297,0)</f>
        <v>0</v>
      </c>
      <c r="BF297" s="138">
        <f>IF(N297="snížená",J297,0)</f>
        <v>0</v>
      </c>
      <c r="BG297" s="138">
        <f>IF(N297="zákl. přenesená",J297,0)</f>
        <v>0</v>
      </c>
      <c r="BH297" s="138">
        <f>IF(N297="sníž. přenesená",J297,0)</f>
        <v>0</v>
      </c>
      <c r="BI297" s="138">
        <f>IF(N297="nulová",J297,0)</f>
        <v>0</v>
      </c>
      <c r="BJ297" s="13" t="s">
        <v>81</v>
      </c>
      <c r="BK297" s="138">
        <f>ROUND(I297*H297,2)</f>
        <v>0</v>
      </c>
      <c r="BL297" s="13" t="s">
        <v>199</v>
      </c>
      <c r="BM297" s="137" t="s">
        <v>703</v>
      </c>
    </row>
    <row r="298" spans="2:65" s="1" customFormat="1" ht="19.2">
      <c r="B298" s="28"/>
      <c r="D298" s="150" t="s">
        <v>188</v>
      </c>
      <c r="F298" s="151" t="s">
        <v>683</v>
      </c>
      <c r="I298" s="152"/>
      <c r="L298" s="28"/>
      <c r="M298" s="153"/>
      <c r="T298" s="52"/>
      <c r="AT298" s="13" t="s">
        <v>188</v>
      </c>
      <c r="AU298" s="13" t="s">
        <v>83</v>
      </c>
    </row>
    <row r="299" spans="2:65" s="1" customFormat="1" ht="24.9" customHeight="1">
      <c r="B299" s="28"/>
      <c r="C299" s="125" t="s">
        <v>704</v>
      </c>
      <c r="D299" s="125" t="s">
        <v>124</v>
      </c>
      <c r="E299" s="126" t="s">
        <v>705</v>
      </c>
      <c r="F299" s="127" t="s">
        <v>706</v>
      </c>
      <c r="G299" s="128" t="s">
        <v>224</v>
      </c>
      <c r="H299" s="129">
        <v>50</v>
      </c>
      <c r="I299" s="130"/>
      <c r="J299" s="131">
        <f>ROUND(I299*H299,2)</f>
        <v>0</v>
      </c>
      <c r="K299" s="132"/>
      <c r="L299" s="28"/>
      <c r="M299" s="133" t="s">
        <v>1</v>
      </c>
      <c r="N299" s="134" t="s">
        <v>38</v>
      </c>
      <c r="P299" s="135">
        <f>O299*H299</f>
        <v>0</v>
      </c>
      <c r="Q299" s="135">
        <v>2.2919999999999999E-2</v>
      </c>
      <c r="R299" s="135">
        <f>Q299*H299</f>
        <v>1.1459999999999999</v>
      </c>
      <c r="S299" s="135">
        <v>0</v>
      </c>
      <c r="T299" s="136">
        <f>S299*H299</f>
        <v>0</v>
      </c>
      <c r="AR299" s="137" t="s">
        <v>199</v>
      </c>
      <c r="AT299" s="137" t="s">
        <v>124</v>
      </c>
      <c r="AU299" s="137" t="s">
        <v>83</v>
      </c>
      <c r="AY299" s="13" t="s">
        <v>122</v>
      </c>
      <c r="BE299" s="138">
        <f>IF(N299="základní",J299,0)</f>
        <v>0</v>
      </c>
      <c r="BF299" s="138">
        <f>IF(N299="snížená",J299,0)</f>
        <v>0</v>
      </c>
      <c r="BG299" s="138">
        <f>IF(N299="zákl. přenesená",J299,0)</f>
        <v>0</v>
      </c>
      <c r="BH299" s="138">
        <f>IF(N299="sníž. přenesená",J299,0)</f>
        <v>0</v>
      </c>
      <c r="BI299" s="138">
        <f>IF(N299="nulová",J299,0)</f>
        <v>0</v>
      </c>
      <c r="BJ299" s="13" t="s">
        <v>81</v>
      </c>
      <c r="BK299" s="138">
        <f>ROUND(I299*H299,2)</f>
        <v>0</v>
      </c>
      <c r="BL299" s="13" t="s">
        <v>199</v>
      </c>
      <c r="BM299" s="137" t="s">
        <v>707</v>
      </c>
    </row>
    <row r="300" spans="2:65" s="1" customFormat="1" ht="19.2">
      <c r="B300" s="28"/>
      <c r="D300" s="150" t="s">
        <v>188</v>
      </c>
      <c r="F300" s="151" t="s">
        <v>683</v>
      </c>
      <c r="I300" s="152"/>
      <c r="L300" s="28"/>
      <c r="M300" s="153"/>
      <c r="T300" s="52"/>
      <c r="AT300" s="13" t="s">
        <v>188</v>
      </c>
      <c r="AU300" s="13" t="s">
        <v>83</v>
      </c>
    </row>
    <row r="301" spans="2:65" s="1" customFormat="1" ht="24.15" customHeight="1">
      <c r="B301" s="28"/>
      <c r="C301" s="125" t="s">
        <v>708</v>
      </c>
      <c r="D301" s="125" t="s">
        <v>124</v>
      </c>
      <c r="E301" s="126" t="s">
        <v>709</v>
      </c>
      <c r="F301" s="127" t="s">
        <v>710</v>
      </c>
      <c r="G301" s="128" t="s">
        <v>224</v>
      </c>
      <c r="H301" s="129">
        <v>80</v>
      </c>
      <c r="I301" s="130"/>
      <c r="J301" s="131">
        <f>ROUND(I301*H301,2)</f>
        <v>0</v>
      </c>
      <c r="K301" s="132"/>
      <c r="L301" s="28"/>
      <c r="M301" s="133" t="s">
        <v>1</v>
      </c>
      <c r="N301" s="134" t="s">
        <v>38</v>
      </c>
      <c r="P301" s="135">
        <f>O301*H301</f>
        <v>0</v>
      </c>
      <c r="Q301" s="135">
        <v>2.5180000000000001E-2</v>
      </c>
      <c r="R301" s="135">
        <f>Q301*H301</f>
        <v>2.0144000000000002</v>
      </c>
      <c r="S301" s="135">
        <v>0</v>
      </c>
      <c r="T301" s="136">
        <f>S301*H301</f>
        <v>0</v>
      </c>
      <c r="AR301" s="137" t="s">
        <v>199</v>
      </c>
      <c r="AT301" s="137" t="s">
        <v>124</v>
      </c>
      <c r="AU301" s="137" t="s">
        <v>83</v>
      </c>
      <c r="AY301" s="13" t="s">
        <v>122</v>
      </c>
      <c r="BE301" s="138">
        <f>IF(N301="základní",J301,0)</f>
        <v>0</v>
      </c>
      <c r="BF301" s="138">
        <f>IF(N301="snížená",J301,0)</f>
        <v>0</v>
      </c>
      <c r="BG301" s="138">
        <f>IF(N301="zákl. přenesená",J301,0)</f>
        <v>0</v>
      </c>
      <c r="BH301" s="138">
        <f>IF(N301="sníž. přenesená",J301,0)</f>
        <v>0</v>
      </c>
      <c r="BI301" s="138">
        <f>IF(N301="nulová",J301,0)</f>
        <v>0</v>
      </c>
      <c r="BJ301" s="13" t="s">
        <v>81</v>
      </c>
      <c r="BK301" s="138">
        <f>ROUND(I301*H301,2)</f>
        <v>0</v>
      </c>
      <c r="BL301" s="13" t="s">
        <v>199</v>
      </c>
      <c r="BM301" s="137" t="s">
        <v>711</v>
      </c>
    </row>
    <row r="302" spans="2:65" s="1" customFormat="1" ht="19.2">
      <c r="B302" s="28"/>
      <c r="D302" s="150" t="s">
        <v>188</v>
      </c>
      <c r="F302" s="151" t="s">
        <v>683</v>
      </c>
      <c r="I302" s="152"/>
      <c r="L302" s="28"/>
      <c r="M302" s="153"/>
      <c r="T302" s="52"/>
      <c r="AT302" s="13" t="s">
        <v>188</v>
      </c>
      <c r="AU302" s="13" t="s">
        <v>83</v>
      </c>
    </row>
    <row r="303" spans="2:65" s="1" customFormat="1" ht="24.15" customHeight="1">
      <c r="B303" s="28"/>
      <c r="C303" s="125" t="s">
        <v>712</v>
      </c>
      <c r="D303" s="125" t="s">
        <v>124</v>
      </c>
      <c r="E303" s="126" t="s">
        <v>713</v>
      </c>
      <c r="F303" s="127" t="s">
        <v>714</v>
      </c>
      <c r="G303" s="128" t="s">
        <v>224</v>
      </c>
      <c r="H303" s="129">
        <v>425</v>
      </c>
      <c r="I303" s="130"/>
      <c r="J303" s="131">
        <f t="shared" ref="J303:J325" si="50">ROUND(I303*H303,2)</f>
        <v>0</v>
      </c>
      <c r="K303" s="132"/>
      <c r="L303" s="28"/>
      <c r="M303" s="133" t="s">
        <v>1</v>
      </c>
      <c r="N303" s="134" t="s">
        <v>38</v>
      </c>
      <c r="P303" s="135">
        <f t="shared" ref="P303:P325" si="51">O303*H303</f>
        <v>0</v>
      </c>
      <c r="Q303" s="135">
        <v>5.0000000000000002E-5</v>
      </c>
      <c r="R303" s="135">
        <f t="shared" ref="R303:R325" si="52">Q303*H303</f>
        <v>2.1250000000000002E-2</v>
      </c>
      <c r="S303" s="135">
        <v>0</v>
      </c>
      <c r="T303" s="136">
        <f t="shared" ref="T303:T325" si="53">S303*H303</f>
        <v>0</v>
      </c>
      <c r="AR303" s="137" t="s">
        <v>199</v>
      </c>
      <c r="AT303" s="137" t="s">
        <v>124</v>
      </c>
      <c r="AU303" s="137" t="s">
        <v>83</v>
      </c>
      <c r="AY303" s="13" t="s">
        <v>122</v>
      </c>
      <c r="BE303" s="138">
        <f t="shared" ref="BE303:BE325" si="54">IF(N303="základní",J303,0)</f>
        <v>0</v>
      </c>
      <c r="BF303" s="138">
        <f t="shared" ref="BF303:BF325" si="55">IF(N303="snížená",J303,0)</f>
        <v>0</v>
      </c>
      <c r="BG303" s="138">
        <f t="shared" ref="BG303:BG325" si="56">IF(N303="zákl. přenesená",J303,0)</f>
        <v>0</v>
      </c>
      <c r="BH303" s="138">
        <f t="shared" ref="BH303:BH325" si="57">IF(N303="sníž. přenesená",J303,0)</f>
        <v>0</v>
      </c>
      <c r="BI303" s="138">
        <f t="shared" ref="BI303:BI325" si="58">IF(N303="nulová",J303,0)</f>
        <v>0</v>
      </c>
      <c r="BJ303" s="13" t="s">
        <v>81</v>
      </c>
      <c r="BK303" s="138">
        <f t="shared" ref="BK303:BK325" si="59">ROUND(I303*H303,2)</f>
        <v>0</v>
      </c>
      <c r="BL303" s="13" t="s">
        <v>199</v>
      </c>
      <c r="BM303" s="137" t="s">
        <v>715</v>
      </c>
    </row>
    <row r="304" spans="2:65" s="1" customFormat="1" ht="33" customHeight="1">
      <c r="B304" s="28"/>
      <c r="C304" s="125" t="s">
        <v>716</v>
      </c>
      <c r="D304" s="125" t="s">
        <v>124</v>
      </c>
      <c r="E304" s="126" t="s">
        <v>717</v>
      </c>
      <c r="F304" s="127" t="s">
        <v>718</v>
      </c>
      <c r="G304" s="128" t="s">
        <v>224</v>
      </c>
      <c r="H304" s="129">
        <v>975</v>
      </c>
      <c r="I304" s="130"/>
      <c r="J304" s="131">
        <f t="shared" si="50"/>
        <v>0</v>
      </c>
      <c r="K304" s="132"/>
      <c r="L304" s="28"/>
      <c r="M304" s="133" t="s">
        <v>1</v>
      </c>
      <c r="N304" s="134" t="s">
        <v>38</v>
      </c>
      <c r="P304" s="135">
        <f t="shared" si="51"/>
        <v>0</v>
      </c>
      <c r="Q304" s="135">
        <v>6.9999999999999994E-5</v>
      </c>
      <c r="R304" s="135">
        <f t="shared" si="52"/>
        <v>6.8249999999999991E-2</v>
      </c>
      <c r="S304" s="135">
        <v>0</v>
      </c>
      <c r="T304" s="136">
        <f t="shared" si="53"/>
        <v>0</v>
      </c>
      <c r="AR304" s="137" t="s">
        <v>199</v>
      </c>
      <c r="AT304" s="137" t="s">
        <v>124</v>
      </c>
      <c r="AU304" s="137" t="s">
        <v>83</v>
      </c>
      <c r="AY304" s="13" t="s">
        <v>122</v>
      </c>
      <c r="BE304" s="138">
        <f t="shared" si="54"/>
        <v>0</v>
      </c>
      <c r="BF304" s="138">
        <f t="shared" si="55"/>
        <v>0</v>
      </c>
      <c r="BG304" s="138">
        <f t="shared" si="56"/>
        <v>0</v>
      </c>
      <c r="BH304" s="138">
        <f t="shared" si="57"/>
        <v>0</v>
      </c>
      <c r="BI304" s="138">
        <f t="shared" si="58"/>
        <v>0</v>
      </c>
      <c r="BJ304" s="13" t="s">
        <v>81</v>
      </c>
      <c r="BK304" s="138">
        <f t="shared" si="59"/>
        <v>0</v>
      </c>
      <c r="BL304" s="13" t="s">
        <v>199</v>
      </c>
      <c r="BM304" s="137" t="s">
        <v>719</v>
      </c>
    </row>
    <row r="305" spans="2:65" s="1" customFormat="1" ht="33" customHeight="1">
      <c r="B305" s="28"/>
      <c r="C305" s="125" t="s">
        <v>720</v>
      </c>
      <c r="D305" s="125" t="s">
        <v>124</v>
      </c>
      <c r="E305" s="126" t="s">
        <v>721</v>
      </c>
      <c r="F305" s="127" t="s">
        <v>722</v>
      </c>
      <c r="G305" s="128" t="s">
        <v>224</v>
      </c>
      <c r="H305" s="129">
        <v>425</v>
      </c>
      <c r="I305" s="130"/>
      <c r="J305" s="131">
        <f t="shared" si="50"/>
        <v>0</v>
      </c>
      <c r="K305" s="132"/>
      <c r="L305" s="28"/>
      <c r="M305" s="133" t="s">
        <v>1</v>
      </c>
      <c r="N305" s="134" t="s">
        <v>38</v>
      </c>
      <c r="P305" s="135">
        <f t="shared" si="51"/>
        <v>0</v>
      </c>
      <c r="Q305" s="135">
        <v>8.0000000000000007E-5</v>
      </c>
      <c r="R305" s="135">
        <f t="shared" si="52"/>
        <v>3.4000000000000002E-2</v>
      </c>
      <c r="S305" s="135">
        <v>0</v>
      </c>
      <c r="T305" s="136">
        <f t="shared" si="53"/>
        <v>0</v>
      </c>
      <c r="AR305" s="137" t="s">
        <v>199</v>
      </c>
      <c r="AT305" s="137" t="s">
        <v>124</v>
      </c>
      <c r="AU305" s="137" t="s">
        <v>83</v>
      </c>
      <c r="AY305" s="13" t="s">
        <v>122</v>
      </c>
      <c r="BE305" s="138">
        <f t="shared" si="54"/>
        <v>0</v>
      </c>
      <c r="BF305" s="138">
        <f t="shared" si="55"/>
        <v>0</v>
      </c>
      <c r="BG305" s="138">
        <f t="shared" si="56"/>
        <v>0</v>
      </c>
      <c r="BH305" s="138">
        <f t="shared" si="57"/>
        <v>0</v>
      </c>
      <c r="BI305" s="138">
        <f t="shared" si="58"/>
        <v>0</v>
      </c>
      <c r="BJ305" s="13" t="s">
        <v>81</v>
      </c>
      <c r="BK305" s="138">
        <f t="shared" si="59"/>
        <v>0</v>
      </c>
      <c r="BL305" s="13" t="s">
        <v>199</v>
      </c>
      <c r="BM305" s="137" t="s">
        <v>723</v>
      </c>
    </row>
    <row r="306" spans="2:65" s="1" customFormat="1" ht="24.15" customHeight="1">
      <c r="B306" s="28"/>
      <c r="C306" s="125" t="s">
        <v>724</v>
      </c>
      <c r="D306" s="125" t="s">
        <v>124</v>
      </c>
      <c r="E306" s="126" t="s">
        <v>725</v>
      </c>
      <c r="F306" s="127" t="s">
        <v>726</v>
      </c>
      <c r="G306" s="128" t="s">
        <v>224</v>
      </c>
      <c r="H306" s="129">
        <v>140</v>
      </c>
      <c r="I306" s="130"/>
      <c r="J306" s="131">
        <f t="shared" si="50"/>
        <v>0</v>
      </c>
      <c r="K306" s="132"/>
      <c r="L306" s="28"/>
      <c r="M306" s="133" t="s">
        <v>1</v>
      </c>
      <c r="N306" s="134" t="s">
        <v>38</v>
      </c>
      <c r="P306" s="135">
        <f t="shared" si="51"/>
        <v>0</v>
      </c>
      <c r="Q306" s="135">
        <v>1E-4</v>
      </c>
      <c r="R306" s="135">
        <f t="shared" si="52"/>
        <v>1.4E-2</v>
      </c>
      <c r="S306" s="135">
        <v>0</v>
      </c>
      <c r="T306" s="136">
        <f t="shared" si="53"/>
        <v>0</v>
      </c>
      <c r="AR306" s="137" t="s">
        <v>199</v>
      </c>
      <c r="AT306" s="137" t="s">
        <v>124</v>
      </c>
      <c r="AU306" s="137" t="s">
        <v>83</v>
      </c>
      <c r="AY306" s="13" t="s">
        <v>122</v>
      </c>
      <c r="BE306" s="138">
        <f t="shared" si="54"/>
        <v>0</v>
      </c>
      <c r="BF306" s="138">
        <f t="shared" si="55"/>
        <v>0</v>
      </c>
      <c r="BG306" s="138">
        <f t="shared" si="56"/>
        <v>0</v>
      </c>
      <c r="BH306" s="138">
        <f t="shared" si="57"/>
        <v>0</v>
      </c>
      <c r="BI306" s="138">
        <f t="shared" si="58"/>
        <v>0</v>
      </c>
      <c r="BJ306" s="13" t="s">
        <v>81</v>
      </c>
      <c r="BK306" s="138">
        <f t="shared" si="59"/>
        <v>0</v>
      </c>
      <c r="BL306" s="13" t="s">
        <v>199</v>
      </c>
      <c r="BM306" s="137" t="s">
        <v>727</v>
      </c>
    </row>
    <row r="307" spans="2:65" s="1" customFormat="1" ht="24.15" customHeight="1">
      <c r="B307" s="28"/>
      <c r="C307" s="125" t="s">
        <v>728</v>
      </c>
      <c r="D307" s="125" t="s">
        <v>124</v>
      </c>
      <c r="E307" s="126" t="s">
        <v>729</v>
      </c>
      <c r="F307" s="127" t="s">
        <v>730</v>
      </c>
      <c r="G307" s="128" t="s">
        <v>224</v>
      </c>
      <c r="H307" s="129">
        <v>330</v>
      </c>
      <c r="I307" s="130"/>
      <c r="J307" s="131">
        <f t="shared" si="50"/>
        <v>0</v>
      </c>
      <c r="K307" s="132"/>
      <c r="L307" s="28"/>
      <c r="M307" s="133" t="s">
        <v>1</v>
      </c>
      <c r="N307" s="134" t="s">
        <v>38</v>
      </c>
      <c r="P307" s="135">
        <f t="shared" si="51"/>
        <v>0</v>
      </c>
      <c r="Q307" s="135">
        <v>6.9999999999999994E-5</v>
      </c>
      <c r="R307" s="135">
        <f t="shared" si="52"/>
        <v>2.3099999999999999E-2</v>
      </c>
      <c r="S307" s="135">
        <v>0</v>
      </c>
      <c r="T307" s="136">
        <f t="shared" si="53"/>
        <v>0</v>
      </c>
      <c r="AR307" s="137" t="s">
        <v>199</v>
      </c>
      <c r="AT307" s="137" t="s">
        <v>124</v>
      </c>
      <c r="AU307" s="137" t="s">
        <v>83</v>
      </c>
      <c r="AY307" s="13" t="s">
        <v>122</v>
      </c>
      <c r="BE307" s="138">
        <f t="shared" si="54"/>
        <v>0</v>
      </c>
      <c r="BF307" s="138">
        <f t="shared" si="55"/>
        <v>0</v>
      </c>
      <c r="BG307" s="138">
        <f t="shared" si="56"/>
        <v>0</v>
      </c>
      <c r="BH307" s="138">
        <f t="shared" si="57"/>
        <v>0</v>
      </c>
      <c r="BI307" s="138">
        <f t="shared" si="58"/>
        <v>0</v>
      </c>
      <c r="BJ307" s="13" t="s">
        <v>81</v>
      </c>
      <c r="BK307" s="138">
        <f t="shared" si="59"/>
        <v>0</v>
      </c>
      <c r="BL307" s="13" t="s">
        <v>199</v>
      </c>
      <c r="BM307" s="137" t="s">
        <v>731</v>
      </c>
    </row>
    <row r="308" spans="2:65" s="1" customFormat="1" ht="33" customHeight="1">
      <c r="B308" s="28"/>
      <c r="C308" s="125" t="s">
        <v>732</v>
      </c>
      <c r="D308" s="125" t="s">
        <v>124</v>
      </c>
      <c r="E308" s="126" t="s">
        <v>733</v>
      </c>
      <c r="F308" s="127" t="s">
        <v>734</v>
      </c>
      <c r="G308" s="128" t="s">
        <v>224</v>
      </c>
      <c r="H308" s="129">
        <v>105</v>
      </c>
      <c r="I308" s="130"/>
      <c r="J308" s="131">
        <f t="shared" si="50"/>
        <v>0</v>
      </c>
      <c r="K308" s="132"/>
      <c r="L308" s="28"/>
      <c r="M308" s="133" t="s">
        <v>1</v>
      </c>
      <c r="N308" s="134" t="s">
        <v>38</v>
      </c>
      <c r="P308" s="135">
        <f t="shared" si="51"/>
        <v>0</v>
      </c>
      <c r="Q308" s="135">
        <v>9.0000000000000006E-5</v>
      </c>
      <c r="R308" s="135">
        <f t="shared" si="52"/>
        <v>9.4500000000000001E-3</v>
      </c>
      <c r="S308" s="135">
        <v>0</v>
      </c>
      <c r="T308" s="136">
        <f t="shared" si="53"/>
        <v>0</v>
      </c>
      <c r="AR308" s="137" t="s">
        <v>199</v>
      </c>
      <c r="AT308" s="137" t="s">
        <v>124</v>
      </c>
      <c r="AU308" s="137" t="s">
        <v>83</v>
      </c>
      <c r="AY308" s="13" t="s">
        <v>122</v>
      </c>
      <c r="BE308" s="138">
        <f t="shared" si="54"/>
        <v>0</v>
      </c>
      <c r="BF308" s="138">
        <f t="shared" si="55"/>
        <v>0</v>
      </c>
      <c r="BG308" s="138">
        <f t="shared" si="56"/>
        <v>0</v>
      </c>
      <c r="BH308" s="138">
        <f t="shared" si="57"/>
        <v>0</v>
      </c>
      <c r="BI308" s="138">
        <f t="shared" si="58"/>
        <v>0</v>
      </c>
      <c r="BJ308" s="13" t="s">
        <v>81</v>
      </c>
      <c r="BK308" s="138">
        <f t="shared" si="59"/>
        <v>0</v>
      </c>
      <c r="BL308" s="13" t="s">
        <v>199</v>
      </c>
      <c r="BM308" s="137" t="s">
        <v>735</v>
      </c>
    </row>
    <row r="309" spans="2:65" s="1" customFormat="1" ht="33" customHeight="1">
      <c r="B309" s="28"/>
      <c r="C309" s="125" t="s">
        <v>736</v>
      </c>
      <c r="D309" s="125" t="s">
        <v>124</v>
      </c>
      <c r="E309" s="126" t="s">
        <v>737</v>
      </c>
      <c r="F309" s="127" t="s">
        <v>738</v>
      </c>
      <c r="G309" s="128" t="s">
        <v>224</v>
      </c>
      <c r="H309" s="129">
        <v>390</v>
      </c>
      <c r="I309" s="130"/>
      <c r="J309" s="131">
        <f t="shared" si="50"/>
        <v>0</v>
      </c>
      <c r="K309" s="132"/>
      <c r="L309" s="28"/>
      <c r="M309" s="133" t="s">
        <v>1</v>
      </c>
      <c r="N309" s="134" t="s">
        <v>38</v>
      </c>
      <c r="P309" s="135">
        <f t="shared" si="51"/>
        <v>0</v>
      </c>
      <c r="Q309" s="135">
        <v>1.2E-4</v>
      </c>
      <c r="R309" s="135">
        <f t="shared" si="52"/>
        <v>4.6800000000000001E-2</v>
      </c>
      <c r="S309" s="135">
        <v>0</v>
      </c>
      <c r="T309" s="136">
        <f t="shared" si="53"/>
        <v>0</v>
      </c>
      <c r="AR309" s="137" t="s">
        <v>199</v>
      </c>
      <c r="AT309" s="137" t="s">
        <v>124</v>
      </c>
      <c r="AU309" s="137" t="s">
        <v>83</v>
      </c>
      <c r="AY309" s="13" t="s">
        <v>122</v>
      </c>
      <c r="BE309" s="138">
        <f t="shared" si="54"/>
        <v>0</v>
      </c>
      <c r="BF309" s="138">
        <f t="shared" si="55"/>
        <v>0</v>
      </c>
      <c r="BG309" s="138">
        <f t="shared" si="56"/>
        <v>0</v>
      </c>
      <c r="BH309" s="138">
        <f t="shared" si="57"/>
        <v>0</v>
      </c>
      <c r="BI309" s="138">
        <f t="shared" si="58"/>
        <v>0</v>
      </c>
      <c r="BJ309" s="13" t="s">
        <v>81</v>
      </c>
      <c r="BK309" s="138">
        <f t="shared" si="59"/>
        <v>0</v>
      </c>
      <c r="BL309" s="13" t="s">
        <v>199</v>
      </c>
      <c r="BM309" s="137" t="s">
        <v>739</v>
      </c>
    </row>
    <row r="310" spans="2:65" s="1" customFormat="1" ht="33" customHeight="1">
      <c r="B310" s="28"/>
      <c r="C310" s="125" t="s">
        <v>740</v>
      </c>
      <c r="D310" s="125" t="s">
        <v>124</v>
      </c>
      <c r="E310" s="126" t="s">
        <v>741</v>
      </c>
      <c r="F310" s="127" t="s">
        <v>742</v>
      </c>
      <c r="G310" s="128" t="s">
        <v>224</v>
      </c>
      <c r="H310" s="129">
        <v>545</v>
      </c>
      <c r="I310" s="130"/>
      <c r="J310" s="131">
        <f t="shared" si="50"/>
        <v>0</v>
      </c>
      <c r="K310" s="132"/>
      <c r="L310" s="28"/>
      <c r="M310" s="133" t="s">
        <v>1</v>
      </c>
      <c r="N310" s="134" t="s">
        <v>38</v>
      </c>
      <c r="P310" s="135">
        <f t="shared" si="51"/>
        <v>0</v>
      </c>
      <c r="Q310" s="135">
        <v>1.6000000000000001E-4</v>
      </c>
      <c r="R310" s="135">
        <f t="shared" si="52"/>
        <v>8.7200000000000014E-2</v>
      </c>
      <c r="S310" s="135">
        <v>0</v>
      </c>
      <c r="T310" s="136">
        <f t="shared" si="53"/>
        <v>0</v>
      </c>
      <c r="AR310" s="137" t="s">
        <v>199</v>
      </c>
      <c r="AT310" s="137" t="s">
        <v>124</v>
      </c>
      <c r="AU310" s="137" t="s">
        <v>83</v>
      </c>
      <c r="AY310" s="13" t="s">
        <v>122</v>
      </c>
      <c r="BE310" s="138">
        <f t="shared" si="54"/>
        <v>0</v>
      </c>
      <c r="BF310" s="138">
        <f t="shared" si="55"/>
        <v>0</v>
      </c>
      <c r="BG310" s="138">
        <f t="shared" si="56"/>
        <v>0</v>
      </c>
      <c r="BH310" s="138">
        <f t="shared" si="57"/>
        <v>0</v>
      </c>
      <c r="BI310" s="138">
        <f t="shared" si="58"/>
        <v>0</v>
      </c>
      <c r="BJ310" s="13" t="s">
        <v>81</v>
      </c>
      <c r="BK310" s="138">
        <f t="shared" si="59"/>
        <v>0</v>
      </c>
      <c r="BL310" s="13" t="s">
        <v>199</v>
      </c>
      <c r="BM310" s="137" t="s">
        <v>743</v>
      </c>
    </row>
    <row r="311" spans="2:65" s="1" customFormat="1" ht="33" customHeight="1">
      <c r="B311" s="28"/>
      <c r="C311" s="125" t="s">
        <v>744</v>
      </c>
      <c r="D311" s="125" t="s">
        <v>124</v>
      </c>
      <c r="E311" s="126" t="s">
        <v>745</v>
      </c>
      <c r="F311" s="127" t="s">
        <v>746</v>
      </c>
      <c r="G311" s="128" t="s">
        <v>224</v>
      </c>
      <c r="H311" s="129">
        <v>195</v>
      </c>
      <c r="I311" s="130"/>
      <c r="J311" s="131">
        <f t="shared" si="50"/>
        <v>0</v>
      </c>
      <c r="K311" s="132"/>
      <c r="L311" s="28"/>
      <c r="M311" s="133" t="s">
        <v>1</v>
      </c>
      <c r="N311" s="134" t="s">
        <v>38</v>
      </c>
      <c r="P311" s="135">
        <f t="shared" si="51"/>
        <v>0</v>
      </c>
      <c r="Q311" s="135">
        <v>1.9000000000000001E-4</v>
      </c>
      <c r="R311" s="135">
        <f t="shared" si="52"/>
        <v>3.705E-2</v>
      </c>
      <c r="S311" s="135">
        <v>0</v>
      </c>
      <c r="T311" s="136">
        <f t="shared" si="53"/>
        <v>0</v>
      </c>
      <c r="AR311" s="137" t="s">
        <v>199</v>
      </c>
      <c r="AT311" s="137" t="s">
        <v>124</v>
      </c>
      <c r="AU311" s="137" t="s">
        <v>83</v>
      </c>
      <c r="AY311" s="13" t="s">
        <v>122</v>
      </c>
      <c r="BE311" s="138">
        <f t="shared" si="54"/>
        <v>0</v>
      </c>
      <c r="BF311" s="138">
        <f t="shared" si="55"/>
        <v>0</v>
      </c>
      <c r="BG311" s="138">
        <f t="shared" si="56"/>
        <v>0</v>
      </c>
      <c r="BH311" s="138">
        <f t="shared" si="57"/>
        <v>0</v>
      </c>
      <c r="BI311" s="138">
        <f t="shared" si="58"/>
        <v>0</v>
      </c>
      <c r="BJ311" s="13" t="s">
        <v>81</v>
      </c>
      <c r="BK311" s="138">
        <f t="shared" si="59"/>
        <v>0</v>
      </c>
      <c r="BL311" s="13" t="s">
        <v>199</v>
      </c>
      <c r="BM311" s="137" t="s">
        <v>747</v>
      </c>
    </row>
    <row r="312" spans="2:65" s="1" customFormat="1" ht="16.5" customHeight="1">
      <c r="B312" s="28"/>
      <c r="C312" s="125" t="s">
        <v>748</v>
      </c>
      <c r="D312" s="125" t="s">
        <v>124</v>
      </c>
      <c r="E312" s="126" t="s">
        <v>749</v>
      </c>
      <c r="F312" s="127" t="s">
        <v>750</v>
      </c>
      <c r="G312" s="128" t="s">
        <v>224</v>
      </c>
      <c r="H312" s="129">
        <v>465</v>
      </c>
      <c r="I312" s="130"/>
      <c r="J312" s="131">
        <f t="shared" si="50"/>
        <v>0</v>
      </c>
      <c r="K312" s="132"/>
      <c r="L312" s="28"/>
      <c r="M312" s="133" t="s">
        <v>1</v>
      </c>
      <c r="N312" s="134" t="s">
        <v>38</v>
      </c>
      <c r="P312" s="135">
        <f t="shared" si="51"/>
        <v>0</v>
      </c>
      <c r="Q312" s="135">
        <v>1.6199999999999999E-3</v>
      </c>
      <c r="R312" s="135">
        <f t="shared" si="52"/>
        <v>0.75329999999999997</v>
      </c>
      <c r="S312" s="135">
        <v>0</v>
      </c>
      <c r="T312" s="136">
        <f t="shared" si="53"/>
        <v>0</v>
      </c>
      <c r="AR312" s="137" t="s">
        <v>199</v>
      </c>
      <c r="AT312" s="137" t="s">
        <v>124</v>
      </c>
      <c r="AU312" s="137" t="s">
        <v>83</v>
      </c>
      <c r="AY312" s="13" t="s">
        <v>122</v>
      </c>
      <c r="BE312" s="138">
        <f t="shared" si="54"/>
        <v>0</v>
      </c>
      <c r="BF312" s="138">
        <f t="shared" si="55"/>
        <v>0</v>
      </c>
      <c r="BG312" s="138">
        <f t="shared" si="56"/>
        <v>0</v>
      </c>
      <c r="BH312" s="138">
        <f t="shared" si="57"/>
        <v>0</v>
      </c>
      <c r="BI312" s="138">
        <f t="shared" si="58"/>
        <v>0</v>
      </c>
      <c r="BJ312" s="13" t="s">
        <v>81</v>
      </c>
      <c r="BK312" s="138">
        <f t="shared" si="59"/>
        <v>0</v>
      </c>
      <c r="BL312" s="13" t="s">
        <v>199</v>
      </c>
      <c r="BM312" s="137" t="s">
        <v>751</v>
      </c>
    </row>
    <row r="313" spans="2:65" s="1" customFormat="1" ht="16.5" customHeight="1">
      <c r="B313" s="28"/>
      <c r="C313" s="125" t="s">
        <v>752</v>
      </c>
      <c r="D313" s="125" t="s">
        <v>124</v>
      </c>
      <c r="E313" s="126" t="s">
        <v>753</v>
      </c>
      <c r="F313" s="127" t="s">
        <v>754</v>
      </c>
      <c r="G313" s="128" t="s">
        <v>224</v>
      </c>
      <c r="H313" s="129">
        <v>455</v>
      </c>
      <c r="I313" s="130"/>
      <c r="J313" s="131">
        <f t="shared" si="50"/>
        <v>0</v>
      </c>
      <c r="K313" s="132"/>
      <c r="L313" s="28"/>
      <c r="M313" s="133" t="s">
        <v>1</v>
      </c>
      <c r="N313" s="134" t="s">
        <v>38</v>
      </c>
      <c r="P313" s="135">
        <f t="shared" si="51"/>
        <v>0</v>
      </c>
      <c r="Q313" s="135">
        <v>1.92E-3</v>
      </c>
      <c r="R313" s="135">
        <f t="shared" si="52"/>
        <v>0.87360000000000004</v>
      </c>
      <c r="S313" s="135">
        <v>0</v>
      </c>
      <c r="T313" s="136">
        <f t="shared" si="53"/>
        <v>0</v>
      </c>
      <c r="AR313" s="137" t="s">
        <v>199</v>
      </c>
      <c r="AT313" s="137" t="s">
        <v>124</v>
      </c>
      <c r="AU313" s="137" t="s">
        <v>83</v>
      </c>
      <c r="AY313" s="13" t="s">
        <v>122</v>
      </c>
      <c r="BE313" s="138">
        <f t="shared" si="54"/>
        <v>0</v>
      </c>
      <c r="BF313" s="138">
        <f t="shared" si="55"/>
        <v>0</v>
      </c>
      <c r="BG313" s="138">
        <f t="shared" si="56"/>
        <v>0</v>
      </c>
      <c r="BH313" s="138">
        <f t="shared" si="57"/>
        <v>0</v>
      </c>
      <c r="BI313" s="138">
        <f t="shared" si="58"/>
        <v>0</v>
      </c>
      <c r="BJ313" s="13" t="s">
        <v>81</v>
      </c>
      <c r="BK313" s="138">
        <f t="shared" si="59"/>
        <v>0</v>
      </c>
      <c r="BL313" s="13" t="s">
        <v>199</v>
      </c>
      <c r="BM313" s="137" t="s">
        <v>755</v>
      </c>
    </row>
    <row r="314" spans="2:65" s="1" customFormat="1" ht="16.5" customHeight="1">
      <c r="B314" s="28"/>
      <c r="C314" s="125" t="s">
        <v>756</v>
      </c>
      <c r="D314" s="125" t="s">
        <v>124</v>
      </c>
      <c r="E314" s="126" t="s">
        <v>757</v>
      </c>
      <c r="F314" s="127" t="s">
        <v>758</v>
      </c>
      <c r="G314" s="128" t="s">
        <v>224</v>
      </c>
      <c r="H314" s="129">
        <v>355</v>
      </c>
      <c r="I314" s="130"/>
      <c r="J314" s="131">
        <f t="shared" si="50"/>
        <v>0</v>
      </c>
      <c r="K314" s="132"/>
      <c r="L314" s="28"/>
      <c r="M314" s="133" t="s">
        <v>1</v>
      </c>
      <c r="N314" s="134" t="s">
        <v>38</v>
      </c>
      <c r="P314" s="135">
        <f t="shared" si="51"/>
        <v>0</v>
      </c>
      <c r="Q314" s="135">
        <v>2.4199999999999998E-3</v>
      </c>
      <c r="R314" s="135">
        <f t="shared" si="52"/>
        <v>0.85909999999999997</v>
      </c>
      <c r="S314" s="135">
        <v>0</v>
      </c>
      <c r="T314" s="136">
        <f t="shared" si="53"/>
        <v>0</v>
      </c>
      <c r="AR314" s="137" t="s">
        <v>199</v>
      </c>
      <c r="AT314" s="137" t="s">
        <v>124</v>
      </c>
      <c r="AU314" s="137" t="s">
        <v>83</v>
      </c>
      <c r="AY314" s="13" t="s">
        <v>122</v>
      </c>
      <c r="BE314" s="138">
        <f t="shared" si="54"/>
        <v>0</v>
      </c>
      <c r="BF314" s="138">
        <f t="shared" si="55"/>
        <v>0</v>
      </c>
      <c r="BG314" s="138">
        <f t="shared" si="56"/>
        <v>0</v>
      </c>
      <c r="BH314" s="138">
        <f t="shared" si="57"/>
        <v>0</v>
      </c>
      <c r="BI314" s="138">
        <f t="shared" si="58"/>
        <v>0</v>
      </c>
      <c r="BJ314" s="13" t="s">
        <v>81</v>
      </c>
      <c r="BK314" s="138">
        <f t="shared" si="59"/>
        <v>0</v>
      </c>
      <c r="BL314" s="13" t="s">
        <v>199</v>
      </c>
      <c r="BM314" s="137" t="s">
        <v>759</v>
      </c>
    </row>
    <row r="315" spans="2:65" s="1" customFormat="1" ht="16.5" customHeight="1">
      <c r="B315" s="28"/>
      <c r="C315" s="125" t="s">
        <v>760</v>
      </c>
      <c r="D315" s="125" t="s">
        <v>124</v>
      </c>
      <c r="E315" s="126" t="s">
        <v>761</v>
      </c>
      <c r="F315" s="127" t="s">
        <v>762</v>
      </c>
      <c r="G315" s="128" t="s">
        <v>224</v>
      </c>
      <c r="H315" s="129">
        <v>270</v>
      </c>
      <c r="I315" s="130"/>
      <c r="J315" s="131">
        <f t="shared" si="50"/>
        <v>0</v>
      </c>
      <c r="K315" s="132"/>
      <c r="L315" s="28"/>
      <c r="M315" s="133" t="s">
        <v>1</v>
      </c>
      <c r="N315" s="134" t="s">
        <v>38</v>
      </c>
      <c r="P315" s="135">
        <f t="shared" si="51"/>
        <v>0</v>
      </c>
      <c r="Q315" s="135">
        <v>2.6800000000000001E-3</v>
      </c>
      <c r="R315" s="135">
        <f t="shared" si="52"/>
        <v>0.72360000000000002</v>
      </c>
      <c r="S315" s="135">
        <v>0</v>
      </c>
      <c r="T315" s="136">
        <f t="shared" si="53"/>
        <v>0</v>
      </c>
      <c r="AR315" s="137" t="s">
        <v>199</v>
      </c>
      <c r="AT315" s="137" t="s">
        <v>124</v>
      </c>
      <c r="AU315" s="137" t="s">
        <v>83</v>
      </c>
      <c r="AY315" s="13" t="s">
        <v>122</v>
      </c>
      <c r="BE315" s="138">
        <f t="shared" si="54"/>
        <v>0</v>
      </c>
      <c r="BF315" s="138">
        <f t="shared" si="55"/>
        <v>0</v>
      </c>
      <c r="BG315" s="138">
        <f t="shared" si="56"/>
        <v>0</v>
      </c>
      <c r="BH315" s="138">
        <f t="shared" si="57"/>
        <v>0</v>
      </c>
      <c r="BI315" s="138">
        <f t="shared" si="58"/>
        <v>0</v>
      </c>
      <c r="BJ315" s="13" t="s">
        <v>81</v>
      </c>
      <c r="BK315" s="138">
        <f t="shared" si="59"/>
        <v>0</v>
      </c>
      <c r="BL315" s="13" t="s">
        <v>199</v>
      </c>
      <c r="BM315" s="137" t="s">
        <v>763</v>
      </c>
    </row>
    <row r="316" spans="2:65" s="1" customFormat="1" ht="16.5" customHeight="1">
      <c r="B316" s="28"/>
      <c r="C316" s="125" t="s">
        <v>764</v>
      </c>
      <c r="D316" s="125" t="s">
        <v>124</v>
      </c>
      <c r="E316" s="126" t="s">
        <v>765</v>
      </c>
      <c r="F316" s="127" t="s">
        <v>766</v>
      </c>
      <c r="G316" s="128" t="s">
        <v>224</v>
      </c>
      <c r="H316" s="129">
        <v>185</v>
      </c>
      <c r="I316" s="130"/>
      <c r="J316" s="131">
        <f t="shared" si="50"/>
        <v>0</v>
      </c>
      <c r="K316" s="132"/>
      <c r="L316" s="28"/>
      <c r="M316" s="133" t="s">
        <v>1</v>
      </c>
      <c r="N316" s="134" t="s">
        <v>38</v>
      </c>
      <c r="P316" s="135">
        <f t="shared" si="51"/>
        <v>0</v>
      </c>
      <c r="Q316" s="135">
        <v>3.9399999999999999E-3</v>
      </c>
      <c r="R316" s="135">
        <f t="shared" si="52"/>
        <v>0.72889999999999999</v>
      </c>
      <c r="S316" s="135">
        <v>0</v>
      </c>
      <c r="T316" s="136">
        <f t="shared" si="53"/>
        <v>0</v>
      </c>
      <c r="AR316" s="137" t="s">
        <v>199</v>
      </c>
      <c r="AT316" s="137" t="s">
        <v>124</v>
      </c>
      <c r="AU316" s="137" t="s">
        <v>83</v>
      </c>
      <c r="AY316" s="13" t="s">
        <v>122</v>
      </c>
      <c r="BE316" s="138">
        <f t="shared" si="54"/>
        <v>0</v>
      </c>
      <c r="BF316" s="138">
        <f t="shared" si="55"/>
        <v>0</v>
      </c>
      <c r="BG316" s="138">
        <f t="shared" si="56"/>
        <v>0</v>
      </c>
      <c r="BH316" s="138">
        <f t="shared" si="57"/>
        <v>0</v>
      </c>
      <c r="BI316" s="138">
        <f t="shared" si="58"/>
        <v>0</v>
      </c>
      <c r="BJ316" s="13" t="s">
        <v>81</v>
      </c>
      <c r="BK316" s="138">
        <f t="shared" si="59"/>
        <v>0</v>
      </c>
      <c r="BL316" s="13" t="s">
        <v>199</v>
      </c>
      <c r="BM316" s="137" t="s">
        <v>767</v>
      </c>
    </row>
    <row r="317" spans="2:65" s="1" customFormat="1" ht="16.5" customHeight="1">
      <c r="B317" s="28"/>
      <c r="C317" s="125" t="s">
        <v>768</v>
      </c>
      <c r="D317" s="125" t="s">
        <v>124</v>
      </c>
      <c r="E317" s="126" t="s">
        <v>769</v>
      </c>
      <c r="F317" s="127" t="s">
        <v>770</v>
      </c>
      <c r="G317" s="128" t="s">
        <v>224</v>
      </c>
      <c r="H317" s="129">
        <v>370</v>
      </c>
      <c r="I317" s="130"/>
      <c r="J317" s="131">
        <f t="shared" si="50"/>
        <v>0</v>
      </c>
      <c r="K317" s="132"/>
      <c r="L317" s="28"/>
      <c r="M317" s="133" t="s">
        <v>1</v>
      </c>
      <c r="N317" s="134" t="s">
        <v>38</v>
      </c>
      <c r="P317" s="135">
        <f t="shared" si="51"/>
        <v>0</v>
      </c>
      <c r="Q317" s="135">
        <v>4.3400000000000001E-3</v>
      </c>
      <c r="R317" s="135">
        <f t="shared" si="52"/>
        <v>1.6058000000000001</v>
      </c>
      <c r="S317" s="135">
        <v>0</v>
      </c>
      <c r="T317" s="136">
        <f t="shared" si="53"/>
        <v>0</v>
      </c>
      <c r="AR317" s="137" t="s">
        <v>199</v>
      </c>
      <c r="AT317" s="137" t="s">
        <v>124</v>
      </c>
      <c r="AU317" s="137" t="s">
        <v>83</v>
      </c>
      <c r="AY317" s="13" t="s">
        <v>122</v>
      </c>
      <c r="BE317" s="138">
        <f t="shared" si="54"/>
        <v>0</v>
      </c>
      <c r="BF317" s="138">
        <f t="shared" si="55"/>
        <v>0</v>
      </c>
      <c r="BG317" s="138">
        <f t="shared" si="56"/>
        <v>0</v>
      </c>
      <c r="BH317" s="138">
        <f t="shared" si="57"/>
        <v>0</v>
      </c>
      <c r="BI317" s="138">
        <f t="shared" si="58"/>
        <v>0</v>
      </c>
      <c r="BJ317" s="13" t="s">
        <v>81</v>
      </c>
      <c r="BK317" s="138">
        <f t="shared" si="59"/>
        <v>0</v>
      </c>
      <c r="BL317" s="13" t="s">
        <v>199</v>
      </c>
      <c r="BM317" s="137" t="s">
        <v>771</v>
      </c>
    </row>
    <row r="318" spans="2:65" s="1" customFormat="1" ht="16.5" customHeight="1">
      <c r="B318" s="28"/>
      <c r="C318" s="125" t="s">
        <v>772</v>
      </c>
      <c r="D318" s="125" t="s">
        <v>124</v>
      </c>
      <c r="E318" s="126" t="s">
        <v>773</v>
      </c>
      <c r="F318" s="127" t="s">
        <v>774</v>
      </c>
      <c r="G318" s="128" t="s">
        <v>178</v>
      </c>
      <c r="H318" s="129">
        <v>250</v>
      </c>
      <c r="I318" s="130"/>
      <c r="J318" s="131">
        <f t="shared" si="50"/>
        <v>0</v>
      </c>
      <c r="K318" s="132"/>
      <c r="L318" s="28"/>
      <c r="M318" s="133" t="s">
        <v>1</v>
      </c>
      <c r="N318" s="134" t="s">
        <v>38</v>
      </c>
      <c r="P318" s="135">
        <f t="shared" si="51"/>
        <v>0</v>
      </c>
      <c r="Q318" s="135">
        <v>0</v>
      </c>
      <c r="R318" s="135">
        <f t="shared" si="52"/>
        <v>0</v>
      </c>
      <c r="S318" s="135">
        <v>0</v>
      </c>
      <c r="T318" s="136">
        <f t="shared" si="53"/>
        <v>0</v>
      </c>
      <c r="AR318" s="137" t="s">
        <v>199</v>
      </c>
      <c r="AT318" s="137" t="s">
        <v>124</v>
      </c>
      <c r="AU318" s="137" t="s">
        <v>83</v>
      </c>
      <c r="AY318" s="13" t="s">
        <v>122</v>
      </c>
      <c r="BE318" s="138">
        <f t="shared" si="54"/>
        <v>0</v>
      </c>
      <c r="BF318" s="138">
        <f t="shared" si="55"/>
        <v>0</v>
      </c>
      <c r="BG318" s="138">
        <f t="shared" si="56"/>
        <v>0</v>
      </c>
      <c r="BH318" s="138">
        <f t="shared" si="57"/>
        <v>0</v>
      </c>
      <c r="BI318" s="138">
        <f t="shared" si="58"/>
        <v>0</v>
      </c>
      <c r="BJ318" s="13" t="s">
        <v>81</v>
      </c>
      <c r="BK318" s="138">
        <f t="shared" si="59"/>
        <v>0</v>
      </c>
      <c r="BL318" s="13" t="s">
        <v>199</v>
      </c>
      <c r="BM318" s="137" t="s">
        <v>775</v>
      </c>
    </row>
    <row r="319" spans="2:65" s="1" customFormat="1" ht="16.5" customHeight="1">
      <c r="B319" s="28"/>
      <c r="C319" s="125" t="s">
        <v>776</v>
      </c>
      <c r="D319" s="125" t="s">
        <v>124</v>
      </c>
      <c r="E319" s="126" t="s">
        <v>777</v>
      </c>
      <c r="F319" s="127" t="s">
        <v>778</v>
      </c>
      <c r="G319" s="128" t="s">
        <v>178</v>
      </c>
      <c r="H319" s="129">
        <v>4</v>
      </c>
      <c r="I319" s="130"/>
      <c r="J319" s="131">
        <f t="shared" si="50"/>
        <v>0</v>
      </c>
      <c r="K319" s="132"/>
      <c r="L319" s="28"/>
      <c r="M319" s="133" t="s">
        <v>1</v>
      </c>
      <c r="N319" s="134" t="s">
        <v>38</v>
      </c>
      <c r="P319" s="135">
        <f t="shared" si="51"/>
        <v>0</v>
      </c>
      <c r="Q319" s="135">
        <v>1.393E-2</v>
      </c>
      <c r="R319" s="135">
        <f t="shared" si="52"/>
        <v>5.5719999999999999E-2</v>
      </c>
      <c r="S319" s="135">
        <v>0</v>
      </c>
      <c r="T319" s="136">
        <f t="shared" si="53"/>
        <v>0</v>
      </c>
      <c r="AR319" s="137" t="s">
        <v>199</v>
      </c>
      <c r="AT319" s="137" t="s">
        <v>124</v>
      </c>
      <c r="AU319" s="137" t="s">
        <v>83</v>
      </c>
      <c r="AY319" s="13" t="s">
        <v>122</v>
      </c>
      <c r="BE319" s="138">
        <f t="shared" si="54"/>
        <v>0</v>
      </c>
      <c r="BF319" s="138">
        <f t="shared" si="55"/>
        <v>0</v>
      </c>
      <c r="BG319" s="138">
        <f t="shared" si="56"/>
        <v>0</v>
      </c>
      <c r="BH319" s="138">
        <f t="shared" si="57"/>
        <v>0</v>
      </c>
      <c r="BI319" s="138">
        <f t="shared" si="58"/>
        <v>0</v>
      </c>
      <c r="BJ319" s="13" t="s">
        <v>81</v>
      </c>
      <c r="BK319" s="138">
        <f t="shared" si="59"/>
        <v>0</v>
      </c>
      <c r="BL319" s="13" t="s">
        <v>199</v>
      </c>
      <c r="BM319" s="137" t="s">
        <v>779</v>
      </c>
    </row>
    <row r="320" spans="2:65" s="1" customFormat="1" ht="16.5" customHeight="1">
      <c r="B320" s="28"/>
      <c r="C320" s="139" t="s">
        <v>780</v>
      </c>
      <c r="D320" s="139" t="s">
        <v>170</v>
      </c>
      <c r="E320" s="140" t="s">
        <v>781</v>
      </c>
      <c r="F320" s="141" t="s">
        <v>782</v>
      </c>
      <c r="G320" s="142" t="s">
        <v>178</v>
      </c>
      <c r="H320" s="143">
        <v>3</v>
      </c>
      <c r="I320" s="144"/>
      <c r="J320" s="145">
        <f t="shared" si="50"/>
        <v>0</v>
      </c>
      <c r="K320" s="146"/>
      <c r="L320" s="147"/>
      <c r="M320" s="148" t="s">
        <v>1</v>
      </c>
      <c r="N320" s="149" t="s">
        <v>38</v>
      </c>
      <c r="P320" s="135">
        <f t="shared" si="51"/>
        <v>0</v>
      </c>
      <c r="Q320" s="135">
        <v>4.7499999999999999E-3</v>
      </c>
      <c r="R320" s="135">
        <f t="shared" si="52"/>
        <v>1.4249999999999999E-2</v>
      </c>
      <c r="S320" s="135">
        <v>0</v>
      </c>
      <c r="T320" s="136">
        <f t="shared" si="53"/>
        <v>0</v>
      </c>
      <c r="AR320" s="137" t="s">
        <v>237</v>
      </c>
      <c r="AT320" s="137" t="s">
        <v>170</v>
      </c>
      <c r="AU320" s="137" t="s">
        <v>83</v>
      </c>
      <c r="AY320" s="13" t="s">
        <v>122</v>
      </c>
      <c r="BE320" s="138">
        <f t="shared" si="54"/>
        <v>0</v>
      </c>
      <c r="BF320" s="138">
        <f t="shared" si="55"/>
        <v>0</v>
      </c>
      <c r="BG320" s="138">
        <f t="shared" si="56"/>
        <v>0</v>
      </c>
      <c r="BH320" s="138">
        <f t="shared" si="57"/>
        <v>0</v>
      </c>
      <c r="BI320" s="138">
        <f t="shared" si="58"/>
        <v>0</v>
      </c>
      <c r="BJ320" s="13" t="s">
        <v>81</v>
      </c>
      <c r="BK320" s="138">
        <f t="shared" si="59"/>
        <v>0</v>
      </c>
      <c r="BL320" s="13" t="s">
        <v>199</v>
      </c>
      <c r="BM320" s="137" t="s">
        <v>783</v>
      </c>
    </row>
    <row r="321" spans="2:65" s="1" customFormat="1" ht="16.5" customHeight="1">
      <c r="B321" s="28"/>
      <c r="C321" s="139" t="s">
        <v>784</v>
      </c>
      <c r="D321" s="139" t="s">
        <v>170</v>
      </c>
      <c r="E321" s="140" t="s">
        <v>785</v>
      </c>
      <c r="F321" s="141" t="s">
        <v>786</v>
      </c>
      <c r="G321" s="142" t="s">
        <v>178</v>
      </c>
      <c r="H321" s="143">
        <v>1</v>
      </c>
      <c r="I321" s="144"/>
      <c r="J321" s="145">
        <f t="shared" si="50"/>
        <v>0</v>
      </c>
      <c r="K321" s="146"/>
      <c r="L321" s="147"/>
      <c r="M321" s="148" t="s">
        <v>1</v>
      </c>
      <c r="N321" s="149" t="s">
        <v>38</v>
      </c>
      <c r="P321" s="135">
        <f t="shared" si="51"/>
        <v>0</v>
      </c>
      <c r="Q321" s="135">
        <v>9.7999999999999997E-4</v>
      </c>
      <c r="R321" s="135">
        <f t="shared" si="52"/>
        <v>9.7999999999999997E-4</v>
      </c>
      <c r="S321" s="135">
        <v>0</v>
      </c>
      <c r="T321" s="136">
        <f t="shared" si="53"/>
        <v>0</v>
      </c>
      <c r="AR321" s="137" t="s">
        <v>237</v>
      </c>
      <c r="AT321" s="137" t="s">
        <v>170</v>
      </c>
      <c r="AU321" s="137" t="s">
        <v>83</v>
      </c>
      <c r="AY321" s="13" t="s">
        <v>122</v>
      </c>
      <c r="BE321" s="138">
        <f t="shared" si="54"/>
        <v>0</v>
      </c>
      <c r="BF321" s="138">
        <f t="shared" si="55"/>
        <v>0</v>
      </c>
      <c r="BG321" s="138">
        <f t="shared" si="56"/>
        <v>0</v>
      </c>
      <c r="BH321" s="138">
        <f t="shared" si="57"/>
        <v>0</v>
      </c>
      <c r="BI321" s="138">
        <f t="shared" si="58"/>
        <v>0</v>
      </c>
      <c r="BJ321" s="13" t="s">
        <v>81</v>
      </c>
      <c r="BK321" s="138">
        <f t="shared" si="59"/>
        <v>0</v>
      </c>
      <c r="BL321" s="13" t="s">
        <v>199</v>
      </c>
      <c r="BM321" s="137" t="s">
        <v>787</v>
      </c>
    </row>
    <row r="322" spans="2:65" s="1" customFormat="1" ht="16.5" customHeight="1">
      <c r="B322" s="28"/>
      <c r="C322" s="125" t="s">
        <v>788</v>
      </c>
      <c r="D322" s="125" t="s">
        <v>124</v>
      </c>
      <c r="E322" s="126" t="s">
        <v>789</v>
      </c>
      <c r="F322" s="127" t="s">
        <v>790</v>
      </c>
      <c r="G322" s="128" t="s">
        <v>178</v>
      </c>
      <c r="H322" s="129">
        <v>2</v>
      </c>
      <c r="I322" s="130"/>
      <c r="J322" s="131">
        <f t="shared" si="50"/>
        <v>0</v>
      </c>
      <c r="K322" s="132"/>
      <c r="L322" s="28"/>
      <c r="M322" s="133" t="s">
        <v>1</v>
      </c>
      <c r="N322" s="134" t="s">
        <v>38</v>
      </c>
      <c r="P322" s="135">
        <f t="shared" si="51"/>
        <v>0</v>
      </c>
      <c r="Q322" s="135">
        <v>2.1219999999999999E-2</v>
      </c>
      <c r="R322" s="135">
        <f t="shared" si="52"/>
        <v>4.2439999999999999E-2</v>
      </c>
      <c r="S322" s="135">
        <v>0</v>
      </c>
      <c r="T322" s="136">
        <f t="shared" si="53"/>
        <v>0</v>
      </c>
      <c r="AR322" s="137" t="s">
        <v>199</v>
      </c>
      <c r="AT322" s="137" t="s">
        <v>124</v>
      </c>
      <c r="AU322" s="137" t="s">
        <v>83</v>
      </c>
      <c r="AY322" s="13" t="s">
        <v>122</v>
      </c>
      <c r="BE322" s="138">
        <f t="shared" si="54"/>
        <v>0</v>
      </c>
      <c r="BF322" s="138">
        <f t="shared" si="55"/>
        <v>0</v>
      </c>
      <c r="BG322" s="138">
        <f t="shared" si="56"/>
        <v>0</v>
      </c>
      <c r="BH322" s="138">
        <f t="shared" si="57"/>
        <v>0</v>
      </c>
      <c r="BI322" s="138">
        <f t="shared" si="58"/>
        <v>0</v>
      </c>
      <c r="BJ322" s="13" t="s">
        <v>81</v>
      </c>
      <c r="BK322" s="138">
        <f t="shared" si="59"/>
        <v>0</v>
      </c>
      <c r="BL322" s="13" t="s">
        <v>199</v>
      </c>
      <c r="BM322" s="137" t="s">
        <v>791</v>
      </c>
    </row>
    <row r="323" spans="2:65" s="1" customFormat="1" ht="16.5" customHeight="1">
      <c r="B323" s="28"/>
      <c r="C323" s="139" t="s">
        <v>792</v>
      </c>
      <c r="D323" s="139" t="s">
        <v>170</v>
      </c>
      <c r="E323" s="140" t="s">
        <v>793</v>
      </c>
      <c r="F323" s="141" t="s">
        <v>794</v>
      </c>
      <c r="G323" s="142" t="s">
        <v>178</v>
      </c>
      <c r="H323" s="143">
        <v>1</v>
      </c>
      <c r="I323" s="144"/>
      <c r="J323" s="145">
        <f t="shared" si="50"/>
        <v>0</v>
      </c>
      <c r="K323" s="146"/>
      <c r="L323" s="147"/>
      <c r="M323" s="148" t="s">
        <v>1</v>
      </c>
      <c r="N323" s="149" t="s">
        <v>38</v>
      </c>
      <c r="P323" s="135">
        <f t="shared" si="51"/>
        <v>0</v>
      </c>
      <c r="Q323" s="135">
        <v>3.2199999999999999E-2</v>
      </c>
      <c r="R323" s="135">
        <f t="shared" si="52"/>
        <v>3.2199999999999999E-2</v>
      </c>
      <c r="S323" s="135">
        <v>0</v>
      </c>
      <c r="T323" s="136">
        <f t="shared" si="53"/>
        <v>0</v>
      </c>
      <c r="AR323" s="137" t="s">
        <v>237</v>
      </c>
      <c r="AT323" s="137" t="s">
        <v>170</v>
      </c>
      <c r="AU323" s="137" t="s">
        <v>83</v>
      </c>
      <c r="AY323" s="13" t="s">
        <v>122</v>
      </c>
      <c r="BE323" s="138">
        <f t="shared" si="54"/>
        <v>0</v>
      </c>
      <c r="BF323" s="138">
        <f t="shared" si="55"/>
        <v>0</v>
      </c>
      <c r="BG323" s="138">
        <f t="shared" si="56"/>
        <v>0</v>
      </c>
      <c r="BH323" s="138">
        <f t="shared" si="57"/>
        <v>0</v>
      </c>
      <c r="BI323" s="138">
        <f t="shared" si="58"/>
        <v>0</v>
      </c>
      <c r="BJ323" s="13" t="s">
        <v>81</v>
      </c>
      <c r="BK323" s="138">
        <f t="shared" si="59"/>
        <v>0</v>
      </c>
      <c r="BL323" s="13" t="s">
        <v>199</v>
      </c>
      <c r="BM323" s="137" t="s">
        <v>795</v>
      </c>
    </row>
    <row r="324" spans="2:65" s="1" customFormat="1" ht="16.5" customHeight="1">
      <c r="B324" s="28"/>
      <c r="C324" s="139" t="s">
        <v>796</v>
      </c>
      <c r="D324" s="139" t="s">
        <v>170</v>
      </c>
      <c r="E324" s="140" t="s">
        <v>797</v>
      </c>
      <c r="F324" s="141" t="s">
        <v>798</v>
      </c>
      <c r="G324" s="142" t="s">
        <v>178</v>
      </c>
      <c r="H324" s="143">
        <v>1</v>
      </c>
      <c r="I324" s="144"/>
      <c r="J324" s="145">
        <f t="shared" si="50"/>
        <v>0</v>
      </c>
      <c r="K324" s="146"/>
      <c r="L324" s="147"/>
      <c r="M324" s="148" t="s">
        <v>1</v>
      </c>
      <c r="N324" s="149" t="s">
        <v>38</v>
      </c>
      <c r="P324" s="135">
        <f t="shared" si="51"/>
        <v>0</v>
      </c>
      <c r="Q324" s="135">
        <v>1.5E-3</v>
      </c>
      <c r="R324" s="135">
        <f t="shared" si="52"/>
        <v>1.5E-3</v>
      </c>
      <c r="S324" s="135">
        <v>0</v>
      </c>
      <c r="T324" s="136">
        <f t="shared" si="53"/>
        <v>0</v>
      </c>
      <c r="AR324" s="137" t="s">
        <v>237</v>
      </c>
      <c r="AT324" s="137" t="s">
        <v>170</v>
      </c>
      <c r="AU324" s="137" t="s">
        <v>83</v>
      </c>
      <c r="AY324" s="13" t="s">
        <v>122</v>
      </c>
      <c r="BE324" s="138">
        <f t="shared" si="54"/>
        <v>0</v>
      </c>
      <c r="BF324" s="138">
        <f t="shared" si="55"/>
        <v>0</v>
      </c>
      <c r="BG324" s="138">
        <f t="shared" si="56"/>
        <v>0</v>
      </c>
      <c r="BH324" s="138">
        <f t="shared" si="57"/>
        <v>0</v>
      </c>
      <c r="BI324" s="138">
        <f t="shared" si="58"/>
        <v>0</v>
      </c>
      <c r="BJ324" s="13" t="s">
        <v>81</v>
      </c>
      <c r="BK324" s="138">
        <f t="shared" si="59"/>
        <v>0</v>
      </c>
      <c r="BL324" s="13" t="s">
        <v>199</v>
      </c>
      <c r="BM324" s="137" t="s">
        <v>799</v>
      </c>
    </row>
    <row r="325" spans="2:65" s="1" customFormat="1" ht="16.5" customHeight="1">
      <c r="B325" s="28"/>
      <c r="C325" s="139" t="s">
        <v>800</v>
      </c>
      <c r="D325" s="139" t="s">
        <v>170</v>
      </c>
      <c r="E325" s="140" t="s">
        <v>801</v>
      </c>
      <c r="F325" s="141" t="s">
        <v>802</v>
      </c>
      <c r="G325" s="142" t="s">
        <v>178</v>
      </c>
      <c r="H325" s="143">
        <v>1</v>
      </c>
      <c r="I325" s="144"/>
      <c r="J325" s="145">
        <f t="shared" si="50"/>
        <v>0</v>
      </c>
      <c r="K325" s="146"/>
      <c r="L325" s="147"/>
      <c r="M325" s="148" t="s">
        <v>1</v>
      </c>
      <c r="N325" s="149" t="s">
        <v>38</v>
      </c>
      <c r="P325" s="135">
        <f t="shared" si="51"/>
        <v>0</v>
      </c>
      <c r="Q325" s="135">
        <v>6.1199999999999997E-2</v>
      </c>
      <c r="R325" s="135">
        <f t="shared" si="52"/>
        <v>6.1199999999999997E-2</v>
      </c>
      <c r="S325" s="135">
        <v>0</v>
      </c>
      <c r="T325" s="136">
        <f t="shared" si="53"/>
        <v>0</v>
      </c>
      <c r="AR325" s="137" t="s">
        <v>237</v>
      </c>
      <c r="AT325" s="137" t="s">
        <v>170</v>
      </c>
      <c r="AU325" s="137" t="s">
        <v>83</v>
      </c>
      <c r="AY325" s="13" t="s">
        <v>122</v>
      </c>
      <c r="BE325" s="138">
        <f t="shared" si="54"/>
        <v>0</v>
      </c>
      <c r="BF325" s="138">
        <f t="shared" si="55"/>
        <v>0</v>
      </c>
      <c r="BG325" s="138">
        <f t="shared" si="56"/>
        <v>0</v>
      </c>
      <c r="BH325" s="138">
        <f t="shared" si="57"/>
        <v>0</v>
      </c>
      <c r="BI325" s="138">
        <f t="shared" si="58"/>
        <v>0</v>
      </c>
      <c r="BJ325" s="13" t="s">
        <v>81</v>
      </c>
      <c r="BK325" s="138">
        <f t="shared" si="59"/>
        <v>0</v>
      </c>
      <c r="BL325" s="13" t="s">
        <v>199</v>
      </c>
      <c r="BM325" s="137" t="s">
        <v>803</v>
      </c>
    </row>
    <row r="326" spans="2:65" s="1" customFormat="1" ht="57.6">
      <c r="B326" s="28"/>
      <c r="D326" s="150" t="s">
        <v>188</v>
      </c>
      <c r="F326" s="151" t="s">
        <v>804</v>
      </c>
      <c r="I326" s="152"/>
      <c r="L326" s="28"/>
      <c r="M326" s="153"/>
      <c r="T326" s="52"/>
      <c r="AT326" s="13" t="s">
        <v>188</v>
      </c>
      <c r="AU326" s="13" t="s">
        <v>83</v>
      </c>
    </row>
    <row r="327" spans="2:65" s="1" customFormat="1" ht="16.5" customHeight="1">
      <c r="B327" s="28"/>
      <c r="C327" s="125" t="s">
        <v>805</v>
      </c>
      <c r="D327" s="125" t="s">
        <v>124</v>
      </c>
      <c r="E327" s="126" t="s">
        <v>806</v>
      </c>
      <c r="F327" s="127" t="s">
        <v>807</v>
      </c>
      <c r="G327" s="128" t="s">
        <v>178</v>
      </c>
      <c r="H327" s="129">
        <v>178</v>
      </c>
      <c r="I327" s="130"/>
      <c r="J327" s="131">
        <f t="shared" ref="J327:J358" si="60">ROUND(I327*H327,2)</f>
        <v>0</v>
      </c>
      <c r="K327" s="132"/>
      <c r="L327" s="28"/>
      <c r="M327" s="133" t="s">
        <v>1</v>
      </c>
      <c r="N327" s="134" t="s">
        <v>38</v>
      </c>
      <c r="P327" s="135">
        <f t="shared" ref="P327:P358" si="61">O327*H327</f>
        <v>0</v>
      </c>
      <c r="Q327" s="135">
        <v>1.7000000000000001E-4</v>
      </c>
      <c r="R327" s="135">
        <f t="shared" ref="R327:R358" si="62">Q327*H327</f>
        <v>3.0260000000000002E-2</v>
      </c>
      <c r="S327" s="135">
        <v>0</v>
      </c>
      <c r="T327" s="136">
        <f t="shared" ref="T327:T358" si="63">S327*H327</f>
        <v>0</v>
      </c>
      <c r="AR327" s="137" t="s">
        <v>199</v>
      </c>
      <c r="AT327" s="137" t="s">
        <v>124</v>
      </c>
      <c r="AU327" s="137" t="s">
        <v>83</v>
      </c>
      <c r="AY327" s="13" t="s">
        <v>122</v>
      </c>
      <c r="BE327" s="138">
        <f t="shared" ref="BE327:BE358" si="64">IF(N327="základní",J327,0)</f>
        <v>0</v>
      </c>
      <c r="BF327" s="138">
        <f t="shared" ref="BF327:BF358" si="65">IF(N327="snížená",J327,0)</f>
        <v>0</v>
      </c>
      <c r="BG327" s="138">
        <f t="shared" ref="BG327:BG358" si="66">IF(N327="zákl. přenesená",J327,0)</f>
        <v>0</v>
      </c>
      <c r="BH327" s="138">
        <f t="shared" ref="BH327:BH358" si="67">IF(N327="sníž. přenesená",J327,0)</f>
        <v>0</v>
      </c>
      <c r="BI327" s="138">
        <f t="shared" ref="BI327:BI358" si="68">IF(N327="nulová",J327,0)</f>
        <v>0</v>
      </c>
      <c r="BJ327" s="13" t="s">
        <v>81</v>
      </c>
      <c r="BK327" s="138">
        <f t="shared" ref="BK327:BK358" si="69">ROUND(I327*H327,2)</f>
        <v>0</v>
      </c>
      <c r="BL327" s="13" t="s">
        <v>199</v>
      </c>
      <c r="BM327" s="137" t="s">
        <v>808</v>
      </c>
    </row>
    <row r="328" spans="2:65" s="1" customFormat="1" ht="16.5" customHeight="1">
      <c r="B328" s="28"/>
      <c r="C328" s="125" t="s">
        <v>809</v>
      </c>
      <c r="D328" s="125" t="s">
        <v>124</v>
      </c>
      <c r="E328" s="126" t="s">
        <v>810</v>
      </c>
      <c r="F328" s="127" t="s">
        <v>811</v>
      </c>
      <c r="G328" s="128" t="s">
        <v>178</v>
      </c>
      <c r="H328" s="129">
        <v>2</v>
      </c>
      <c r="I328" s="130"/>
      <c r="J328" s="131">
        <f t="shared" si="60"/>
        <v>0</v>
      </c>
      <c r="K328" s="132"/>
      <c r="L328" s="28"/>
      <c r="M328" s="133" t="s">
        <v>1</v>
      </c>
      <c r="N328" s="134" t="s">
        <v>38</v>
      </c>
      <c r="P328" s="135">
        <f t="shared" si="61"/>
        <v>0</v>
      </c>
      <c r="Q328" s="135">
        <v>2.0000000000000001E-4</v>
      </c>
      <c r="R328" s="135">
        <f t="shared" si="62"/>
        <v>4.0000000000000002E-4</v>
      </c>
      <c r="S328" s="135">
        <v>0</v>
      </c>
      <c r="T328" s="136">
        <f t="shared" si="63"/>
        <v>0</v>
      </c>
      <c r="AR328" s="137" t="s">
        <v>199</v>
      </c>
      <c r="AT328" s="137" t="s">
        <v>124</v>
      </c>
      <c r="AU328" s="137" t="s">
        <v>83</v>
      </c>
      <c r="AY328" s="13" t="s">
        <v>122</v>
      </c>
      <c r="BE328" s="138">
        <f t="shared" si="64"/>
        <v>0</v>
      </c>
      <c r="BF328" s="138">
        <f t="shared" si="65"/>
        <v>0</v>
      </c>
      <c r="BG328" s="138">
        <f t="shared" si="66"/>
        <v>0</v>
      </c>
      <c r="BH328" s="138">
        <f t="shared" si="67"/>
        <v>0</v>
      </c>
      <c r="BI328" s="138">
        <f t="shared" si="68"/>
        <v>0</v>
      </c>
      <c r="BJ328" s="13" t="s">
        <v>81</v>
      </c>
      <c r="BK328" s="138">
        <f t="shared" si="69"/>
        <v>0</v>
      </c>
      <c r="BL328" s="13" t="s">
        <v>199</v>
      </c>
      <c r="BM328" s="137" t="s">
        <v>812</v>
      </c>
    </row>
    <row r="329" spans="2:65" s="1" customFormat="1" ht="24.15" customHeight="1">
      <c r="B329" s="28"/>
      <c r="C329" s="125" t="s">
        <v>813</v>
      </c>
      <c r="D329" s="125" t="s">
        <v>124</v>
      </c>
      <c r="E329" s="126" t="s">
        <v>814</v>
      </c>
      <c r="F329" s="127" t="s">
        <v>815</v>
      </c>
      <c r="G329" s="128" t="s">
        <v>178</v>
      </c>
      <c r="H329" s="129">
        <v>108</v>
      </c>
      <c r="I329" s="130"/>
      <c r="J329" s="131">
        <f t="shared" si="60"/>
        <v>0</v>
      </c>
      <c r="K329" s="132"/>
      <c r="L329" s="28"/>
      <c r="M329" s="133" t="s">
        <v>1</v>
      </c>
      <c r="N329" s="134" t="s">
        <v>38</v>
      </c>
      <c r="P329" s="135">
        <f t="shared" si="61"/>
        <v>0</v>
      </c>
      <c r="Q329" s="135">
        <v>6.0000000000000002E-5</v>
      </c>
      <c r="R329" s="135">
        <f t="shared" si="62"/>
        <v>6.4800000000000005E-3</v>
      </c>
      <c r="S329" s="135">
        <v>0</v>
      </c>
      <c r="T329" s="136">
        <f t="shared" si="63"/>
        <v>0</v>
      </c>
      <c r="AR329" s="137" t="s">
        <v>199</v>
      </c>
      <c r="AT329" s="137" t="s">
        <v>124</v>
      </c>
      <c r="AU329" s="137" t="s">
        <v>83</v>
      </c>
      <c r="AY329" s="13" t="s">
        <v>122</v>
      </c>
      <c r="BE329" s="138">
        <f t="shared" si="64"/>
        <v>0</v>
      </c>
      <c r="BF329" s="138">
        <f t="shared" si="65"/>
        <v>0</v>
      </c>
      <c r="BG329" s="138">
        <f t="shared" si="66"/>
        <v>0</v>
      </c>
      <c r="BH329" s="138">
        <f t="shared" si="67"/>
        <v>0</v>
      </c>
      <c r="BI329" s="138">
        <f t="shared" si="68"/>
        <v>0</v>
      </c>
      <c r="BJ329" s="13" t="s">
        <v>81</v>
      </c>
      <c r="BK329" s="138">
        <f t="shared" si="69"/>
        <v>0</v>
      </c>
      <c r="BL329" s="13" t="s">
        <v>199</v>
      </c>
      <c r="BM329" s="137" t="s">
        <v>816</v>
      </c>
    </row>
    <row r="330" spans="2:65" s="1" customFormat="1" ht="24.15" customHeight="1">
      <c r="B330" s="28"/>
      <c r="C330" s="125" t="s">
        <v>817</v>
      </c>
      <c r="D330" s="125" t="s">
        <v>124</v>
      </c>
      <c r="E330" s="126" t="s">
        <v>818</v>
      </c>
      <c r="F330" s="127" t="s">
        <v>819</v>
      </c>
      <c r="G330" s="128" t="s">
        <v>178</v>
      </c>
      <c r="H330" s="129">
        <v>118</v>
      </c>
      <c r="I330" s="130"/>
      <c r="J330" s="131">
        <f t="shared" si="60"/>
        <v>0</v>
      </c>
      <c r="K330" s="132"/>
      <c r="L330" s="28"/>
      <c r="M330" s="133" t="s">
        <v>1</v>
      </c>
      <c r="N330" s="134" t="s">
        <v>38</v>
      </c>
      <c r="P330" s="135">
        <f t="shared" si="61"/>
        <v>0</v>
      </c>
      <c r="Q330" s="135">
        <v>1E-4</v>
      </c>
      <c r="R330" s="135">
        <f t="shared" si="62"/>
        <v>1.18E-2</v>
      </c>
      <c r="S330" s="135">
        <v>0</v>
      </c>
      <c r="T330" s="136">
        <f t="shared" si="63"/>
        <v>0</v>
      </c>
      <c r="AR330" s="137" t="s">
        <v>199</v>
      </c>
      <c r="AT330" s="137" t="s">
        <v>124</v>
      </c>
      <c r="AU330" s="137" t="s">
        <v>83</v>
      </c>
      <c r="AY330" s="13" t="s">
        <v>122</v>
      </c>
      <c r="BE330" s="138">
        <f t="shared" si="64"/>
        <v>0</v>
      </c>
      <c r="BF330" s="138">
        <f t="shared" si="65"/>
        <v>0</v>
      </c>
      <c r="BG330" s="138">
        <f t="shared" si="66"/>
        <v>0</v>
      </c>
      <c r="BH330" s="138">
        <f t="shared" si="67"/>
        <v>0</v>
      </c>
      <c r="BI330" s="138">
        <f t="shared" si="68"/>
        <v>0</v>
      </c>
      <c r="BJ330" s="13" t="s">
        <v>81</v>
      </c>
      <c r="BK330" s="138">
        <f t="shared" si="69"/>
        <v>0</v>
      </c>
      <c r="BL330" s="13" t="s">
        <v>199</v>
      </c>
      <c r="BM330" s="137" t="s">
        <v>820</v>
      </c>
    </row>
    <row r="331" spans="2:65" s="1" customFormat="1" ht="24.15" customHeight="1">
      <c r="B331" s="28"/>
      <c r="C331" s="125" t="s">
        <v>821</v>
      </c>
      <c r="D331" s="125" t="s">
        <v>124</v>
      </c>
      <c r="E331" s="126" t="s">
        <v>822</v>
      </c>
      <c r="F331" s="127" t="s">
        <v>823</v>
      </c>
      <c r="G331" s="128" t="s">
        <v>178</v>
      </c>
      <c r="H331" s="129">
        <v>56</v>
      </c>
      <c r="I331" s="130"/>
      <c r="J331" s="131">
        <f t="shared" si="60"/>
        <v>0</v>
      </c>
      <c r="K331" s="132"/>
      <c r="L331" s="28"/>
      <c r="M331" s="133" t="s">
        <v>1</v>
      </c>
      <c r="N331" s="134" t="s">
        <v>38</v>
      </c>
      <c r="P331" s="135">
        <f t="shared" si="61"/>
        <v>0</v>
      </c>
      <c r="Q331" s="135">
        <v>1.8000000000000001E-4</v>
      </c>
      <c r="R331" s="135">
        <f t="shared" si="62"/>
        <v>1.008E-2</v>
      </c>
      <c r="S331" s="135">
        <v>0</v>
      </c>
      <c r="T331" s="136">
        <f t="shared" si="63"/>
        <v>0</v>
      </c>
      <c r="AR331" s="137" t="s">
        <v>199</v>
      </c>
      <c r="AT331" s="137" t="s">
        <v>124</v>
      </c>
      <c r="AU331" s="137" t="s">
        <v>83</v>
      </c>
      <c r="AY331" s="13" t="s">
        <v>122</v>
      </c>
      <c r="BE331" s="138">
        <f t="shared" si="64"/>
        <v>0</v>
      </c>
      <c r="BF331" s="138">
        <f t="shared" si="65"/>
        <v>0</v>
      </c>
      <c r="BG331" s="138">
        <f t="shared" si="66"/>
        <v>0</v>
      </c>
      <c r="BH331" s="138">
        <f t="shared" si="67"/>
        <v>0</v>
      </c>
      <c r="BI331" s="138">
        <f t="shared" si="68"/>
        <v>0</v>
      </c>
      <c r="BJ331" s="13" t="s">
        <v>81</v>
      </c>
      <c r="BK331" s="138">
        <f t="shared" si="69"/>
        <v>0</v>
      </c>
      <c r="BL331" s="13" t="s">
        <v>199</v>
      </c>
      <c r="BM331" s="137" t="s">
        <v>824</v>
      </c>
    </row>
    <row r="332" spans="2:65" s="1" customFormat="1" ht="24.15" customHeight="1">
      <c r="B332" s="28"/>
      <c r="C332" s="125" t="s">
        <v>825</v>
      </c>
      <c r="D332" s="125" t="s">
        <v>124</v>
      </c>
      <c r="E332" s="126" t="s">
        <v>826</v>
      </c>
      <c r="F332" s="127" t="s">
        <v>827</v>
      </c>
      <c r="G332" s="128" t="s">
        <v>178</v>
      </c>
      <c r="H332" s="129">
        <v>84</v>
      </c>
      <c r="I332" s="130"/>
      <c r="J332" s="131">
        <f t="shared" si="60"/>
        <v>0</v>
      </c>
      <c r="K332" s="132"/>
      <c r="L332" s="28"/>
      <c r="M332" s="133" t="s">
        <v>1</v>
      </c>
      <c r="N332" s="134" t="s">
        <v>38</v>
      </c>
      <c r="P332" s="135">
        <f t="shared" si="61"/>
        <v>0</v>
      </c>
      <c r="Q332" s="135">
        <v>2.9999999999999997E-4</v>
      </c>
      <c r="R332" s="135">
        <f t="shared" si="62"/>
        <v>2.5199999999999997E-2</v>
      </c>
      <c r="S332" s="135">
        <v>0</v>
      </c>
      <c r="T332" s="136">
        <f t="shared" si="63"/>
        <v>0</v>
      </c>
      <c r="AR332" s="137" t="s">
        <v>199</v>
      </c>
      <c r="AT332" s="137" t="s">
        <v>124</v>
      </c>
      <c r="AU332" s="137" t="s">
        <v>83</v>
      </c>
      <c r="AY332" s="13" t="s">
        <v>122</v>
      </c>
      <c r="BE332" s="138">
        <f t="shared" si="64"/>
        <v>0</v>
      </c>
      <c r="BF332" s="138">
        <f t="shared" si="65"/>
        <v>0</v>
      </c>
      <c r="BG332" s="138">
        <f t="shared" si="66"/>
        <v>0</v>
      </c>
      <c r="BH332" s="138">
        <f t="shared" si="67"/>
        <v>0</v>
      </c>
      <c r="BI332" s="138">
        <f t="shared" si="68"/>
        <v>0</v>
      </c>
      <c r="BJ332" s="13" t="s">
        <v>81</v>
      </c>
      <c r="BK332" s="138">
        <f t="shared" si="69"/>
        <v>0</v>
      </c>
      <c r="BL332" s="13" t="s">
        <v>199</v>
      </c>
      <c r="BM332" s="137" t="s">
        <v>828</v>
      </c>
    </row>
    <row r="333" spans="2:65" s="1" customFormat="1" ht="24.15" customHeight="1">
      <c r="B333" s="28"/>
      <c r="C333" s="125" t="s">
        <v>829</v>
      </c>
      <c r="D333" s="125" t="s">
        <v>124</v>
      </c>
      <c r="E333" s="126" t="s">
        <v>830</v>
      </c>
      <c r="F333" s="127" t="s">
        <v>831</v>
      </c>
      <c r="G333" s="128" t="s">
        <v>178</v>
      </c>
      <c r="H333" s="129">
        <v>44</v>
      </c>
      <c r="I333" s="130"/>
      <c r="J333" s="131">
        <f t="shared" si="60"/>
        <v>0</v>
      </c>
      <c r="K333" s="132"/>
      <c r="L333" s="28"/>
      <c r="M333" s="133" t="s">
        <v>1</v>
      </c>
      <c r="N333" s="134" t="s">
        <v>38</v>
      </c>
      <c r="P333" s="135">
        <f t="shared" si="61"/>
        <v>0</v>
      </c>
      <c r="Q333" s="135">
        <v>3.6000000000000002E-4</v>
      </c>
      <c r="R333" s="135">
        <f t="shared" si="62"/>
        <v>1.584E-2</v>
      </c>
      <c r="S333" s="135">
        <v>0</v>
      </c>
      <c r="T333" s="136">
        <f t="shared" si="63"/>
        <v>0</v>
      </c>
      <c r="AR333" s="137" t="s">
        <v>199</v>
      </c>
      <c r="AT333" s="137" t="s">
        <v>124</v>
      </c>
      <c r="AU333" s="137" t="s">
        <v>83</v>
      </c>
      <c r="AY333" s="13" t="s">
        <v>122</v>
      </c>
      <c r="BE333" s="138">
        <f t="shared" si="64"/>
        <v>0</v>
      </c>
      <c r="BF333" s="138">
        <f t="shared" si="65"/>
        <v>0</v>
      </c>
      <c r="BG333" s="138">
        <f t="shared" si="66"/>
        <v>0</v>
      </c>
      <c r="BH333" s="138">
        <f t="shared" si="67"/>
        <v>0</v>
      </c>
      <c r="BI333" s="138">
        <f t="shared" si="68"/>
        <v>0</v>
      </c>
      <c r="BJ333" s="13" t="s">
        <v>81</v>
      </c>
      <c r="BK333" s="138">
        <f t="shared" si="69"/>
        <v>0</v>
      </c>
      <c r="BL333" s="13" t="s">
        <v>199</v>
      </c>
      <c r="BM333" s="137" t="s">
        <v>832</v>
      </c>
    </row>
    <row r="334" spans="2:65" s="1" customFormat="1" ht="24.15" customHeight="1">
      <c r="B334" s="28"/>
      <c r="C334" s="125" t="s">
        <v>833</v>
      </c>
      <c r="D334" s="125" t="s">
        <v>124</v>
      </c>
      <c r="E334" s="126" t="s">
        <v>834</v>
      </c>
      <c r="F334" s="127" t="s">
        <v>835</v>
      </c>
      <c r="G334" s="128" t="s">
        <v>178</v>
      </c>
      <c r="H334" s="129">
        <v>34</v>
      </c>
      <c r="I334" s="130"/>
      <c r="J334" s="131">
        <f t="shared" si="60"/>
        <v>0</v>
      </c>
      <c r="K334" s="132"/>
      <c r="L334" s="28"/>
      <c r="M334" s="133" t="s">
        <v>1</v>
      </c>
      <c r="N334" s="134" t="s">
        <v>38</v>
      </c>
      <c r="P334" s="135">
        <f t="shared" si="61"/>
        <v>0</v>
      </c>
      <c r="Q334" s="135">
        <v>7.5000000000000002E-4</v>
      </c>
      <c r="R334" s="135">
        <f t="shared" si="62"/>
        <v>2.5500000000000002E-2</v>
      </c>
      <c r="S334" s="135">
        <v>0</v>
      </c>
      <c r="T334" s="136">
        <f t="shared" si="63"/>
        <v>0</v>
      </c>
      <c r="AR334" s="137" t="s">
        <v>199</v>
      </c>
      <c r="AT334" s="137" t="s">
        <v>124</v>
      </c>
      <c r="AU334" s="137" t="s">
        <v>83</v>
      </c>
      <c r="AY334" s="13" t="s">
        <v>122</v>
      </c>
      <c r="BE334" s="138">
        <f t="shared" si="64"/>
        <v>0</v>
      </c>
      <c r="BF334" s="138">
        <f t="shared" si="65"/>
        <v>0</v>
      </c>
      <c r="BG334" s="138">
        <f t="shared" si="66"/>
        <v>0</v>
      </c>
      <c r="BH334" s="138">
        <f t="shared" si="67"/>
        <v>0</v>
      </c>
      <c r="BI334" s="138">
        <f t="shared" si="68"/>
        <v>0</v>
      </c>
      <c r="BJ334" s="13" t="s">
        <v>81</v>
      </c>
      <c r="BK334" s="138">
        <f t="shared" si="69"/>
        <v>0</v>
      </c>
      <c r="BL334" s="13" t="s">
        <v>199</v>
      </c>
      <c r="BM334" s="137" t="s">
        <v>836</v>
      </c>
    </row>
    <row r="335" spans="2:65" s="1" customFormat="1" ht="24.15" customHeight="1">
      <c r="B335" s="28"/>
      <c r="C335" s="125" t="s">
        <v>837</v>
      </c>
      <c r="D335" s="125" t="s">
        <v>124</v>
      </c>
      <c r="E335" s="126" t="s">
        <v>838</v>
      </c>
      <c r="F335" s="127" t="s">
        <v>839</v>
      </c>
      <c r="G335" s="128" t="s">
        <v>178</v>
      </c>
      <c r="H335" s="129">
        <v>3</v>
      </c>
      <c r="I335" s="130"/>
      <c r="J335" s="131">
        <f t="shared" si="60"/>
        <v>0</v>
      </c>
      <c r="K335" s="132"/>
      <c r="L335" s="28"/>
      <c r="M335" s="133" t="s">
        <v>1</v>
      </c>
      <c r="N335" s="134" t="s">
        <v>38</v>
      </c>
      <c r="P335" s="135">
        <f t="shared" si="61"/>
        <v>0</v>
      </c>
      <c r="Q335" s="135">
        <v>1.1000000000000001E-3</v>
      </c>
      <c r="R335" s="135">
        <f t="shared" si="62"/>
        <v>3.3E-3</v>
      </c>
      <c r="S335" s="135">
        <v>0</v>
      </c>
      <c r="T335" s="136">
        <f t="shared" si="63"/>
        <v>0</v>
      </c>
      <c r="AR335" s="137" t="s">
        <v>199</v>
      </c>
      <c r="AT335" s="137" t="s">
        <v>124</v>
      </c>
      <c r="AU335" s="137" t="s">
        <v>83</v>
      </c>
      <c r="AY335" s="13" t="s">
        <v>122</v>
      </c>
      <c r="BE335" s="138">
        <f t="shared" si="64"/>
        <v>0</v>
      </c>
      <c r="BF335" s="138">
        <f t="shared" si="65"/>
        <v>0</v>
      </c>
      <c r="BG335" s="138">
        <f t="shared" si="66"/>
        <v>0</v>
      </c>
      <c r="BH335" s="138">
        <f t="shared" si="67"/>
        <v>0</v>
      </c>
      <c r="BI335" s="138">
        <f t="shared" si="68"/>
        <v>0</v>
      </c>
      <c r="BJ335" s="13" t="s">
        <v>81</v>
      </c>
      <c r="BK335" s="138">
        <f t="shared" si="69"/>
        <v>0</v>
      </c>
      <c r="BL335" s="13" t="s">
        <v>199</v>
      </c>
      <c r="BM335" s="137" t="s">
        <v>840</v>
      </c>
    </row>
    <row r="336" spans="2:65" s="1" customFormat="1" ht="16.5" customHeight="1">
      <c r="B336" s="28"/>
      <c r="C336" s="139" t="s">
        <v>841</v>
      </c>
      <c r="D336" s="139" t="s">
        <v>170</v>
      </c>
      <c r="E336" s="140" t="s">
        <v>842</v>
      </c>
      <c r="F336" s="141" t="s">
        <v>843</v>
      </c>
      <c r="G336" s="142" t="s">
        <v>178</v>
      </c>
      <c r="H336" s="143">
        <v>7</v>
      </c>
      <c r="I336" s="144"/>
      <c r="J336" s="145">
        <f t="shared" si="60"/>
        <v>0</v>
      </c>
      <c r="K336" s="146"/>
      <c r="L336" s="147"/>
      <c r="M336" s="148" t="s">
        <v>1</v>
      </c>
      <c r="N336" s="149" t="s">
        <v>38</v>
      </c>
      <c r="P336" s="135">
        <f t="shared" si="61"/>
        <v>0</v>
      </c>
      <c r="Q336" s="135">
        <v>4.0000000000000001E-3</v>
      </c>
      <c r="R336" s="135">
        <f t="shared" si="62"/>
        <v>2.8000000000000001E-2</v>
      </c>
      <c r="S336" s="135">
        <v>0</v>
      </c>
      <c r="T336" s="136">
        <f t="shared" si="63"/>
        <v>0</v>
      </c>
      <c r="AR336" s="137" t="s">
        <v>156</v>
      </c>
      <c r="AT336" s="137" t="s">
        <v>170</v>
      </c>
      <c r="AU336" s="137" t="s">
        <v>83</v>
      </c>
      <c r="AY336" s="13" t="s">
        <v>122</v>
      </c>
      <c r="BE336" s="138">
        <f t="shared" si="64"/>
        <v>0</v>
      </c>
      <c r="BF336" s="138">
        <f t="shared" si="65"/>
        <v>0</v>
      </c>
      <c r="BG336" s="138">
        <f t="shared" si="66"/>
        <v>0</v>
      </c>
      <c r="BH336" s="138">
        <f t="shared" si="67"/>
        <v>0</v>
      </c>
      <c r="BI336" s="138">
        <f t="shared" si="68"/>
        <v>0</v>
      </c>
      <c r="BJ336" s="13" t="s">
        <v>81</v>
      </c>
      <c r="BK336" s="138">
        <f t="shared" si="69"/>
        <v>0</v>
      </c>
      <c r="BL336" s="13" t="s">
        <v>128</v>
      </c>
      <c r="BM336" s="137" t="s">
        <v>844</v>
      </c>
    </row>
    <row r="337" spans="2:65" s="1" customFormat="1" ht="16.5" customHeight="1">
      <c r="B337" s="28"/>
      <c r="C337" s="139" t="s">
        <v>845</v>
      </c>
      <c r="D337" s="139" t="s">
        <v>170</v>
      </c>
      <c r="E337" s="140" t="s">
        <v>846</v>
      </c>
      <c r="F337" s="141" t="s">
        <v>847</v>
      </c>
      <c r="G337" s="142" t="s">
        <v>178</v>
      </c>
      <c r="H337" s="143">
        <v>7</v>
      </c>
      <c r="I337" s="144"/>
      <c r="J337" s="145">
        <f t="shared" si="60"/>
        <v>0</v>
      </c>
      <c r="K337" s="146"/>
      <c r="L337" s="147"/>
      <c r="M337" s="148" t="s">
        <v>1</v>
      </c>
      <c r="N337" s="149" t="s">
        <v>38</v>
      </c>
      <c r="P337" s="135">
        <f t="shared" si="61"/>
        <v>0</v>
      </c>
      <c r="Q337" s="135">
        <v>5.6999999999999998E-4</v>
      </c>
      <c r="R337" s="135">
        <f t="shared" si="62"/>
        <v>3.9899999999999996E-3</v>
      </c>
      <c r="S337" s="135">
        <v>0</v>
      </c>
      <c r="T337" s="136">
        <f t="shared" si="63"/>
        <v>0</v>
      </c>
      <c r="AR337" s="137" t="s">
        <v>156</v>
      </c>
      <c r="AT337" s="137" t="s">
        <v>170</v>
      </c>
      <c r="AU337" s="137" t="s">
        <v>83</v>
      </c>
      <c r="AY337" s="13" t="s">
        <v>122</v>
      </c>
      <c r="BE337" s="138">
        <f t="shared" si="64"/>
        <v>0</v>
      </c>
      <c r="BF337" s="138">
        <f t="shared" si="65"/>
        <v>0</v>
      </c>
      <c r="BG337" s="138">
        <f t="shared" si="66"/>
        <v>0</v>
      </c>
      <c r="BH337" s="138">
        <f t="shared" si="67"/>
        <v>0</v>
      </c>
      <c r="BI337" s="138">
        <f t="shared" si="68"/>
        <v>0</v>
      </c>
      <c r="BJ337" s="13" t="s">
        <v>81</v>
      </c>
      <c r="BK337" s="138">
        <f t="shared" si="69"/>
        <v>0</v>
      </c>
      <c r="BL337" s="13" t="s">
        <v>128</v>
      </c>
      <c r="BM337" s="137" t="s">
        <v>848</v>
      </c>
    </row>
    <row r="338" spans="2:65" s="1" customFormat="1" ht="16.5" customHeight="1">
      <c r="B338" s="28"/>
      <c r="C338" s="125" t="s">
        <v>849</v>
      </c>
      <c r="D338" s="125" t="s">
        <v>124</v>
      </c>
      <c r="E338" s="126" t="s">
        <v>850</v>
      </c>
      <c r="F338" s="127" t="s">
        <v>851</v>
      </c>
      <c r="G338" s="128" t="s">
        <v>178</v>
      </c>
      <c r="H338" s="129">
        <v>2</v>
      </c>
      <c r="I338" s="130"/>
      <c r="J338" s="131">
        <f t="shared" si="60"/>
        <v>0</v>
      </c>
      <c r="K338" s="132"/>
      <c r="L338" s="28"/>
      <c r="M338" s="133" t="s">
        <v>1</v>
      </c>
      <c r="N338" s="134" t="s">
        <v>38</v>
      </c>
      <c r="P338" s="135">
        <f t="shared" si="61"/>
        <v>0</v>
      </c>
      <c r="Q338" s="135">
        <v>2.7E-4</v>
      </c>
      <c r="R338" s="135">
        <f t="shared" si="62"/>
        <v>5.4000000000000001E-4</v>
      </c>
      <c r="S338" s="135">
        <v>0</v>
      </c>
      <c r="T338" s="136">
        <f t="shared" si="63"/>
        <v>0</v>
      </c>
      <c r="AR338" s="137" t="s">
        <v>199</v>
      </c>
      <c r="AT338" s="137" t="s">
        <v>124</v>
      </c>
      <c r="AU338" s="137" t="s">
        <v>83</v>
      </c>
      <c r="AY338" s="13" t="s">
        <v>122</v>
      </c>
      <c r="BE338" s="138">
        <f t="shared" si="64"/>
        <v>0</v>
      </c>
      <c r="BF338" s="138">
        <f t="shared" si="65"/>
        <v>0</v>
      </c>
      <c r="BG338" s="138">
        <f t="shared" si="66"/>
        <v>0</v>
      </c>
      <c r="BH338" s="138">
        <f t="shared" si="67"/>
        <v>0</v>
      </c>
      <c r="BI338" s="138">
        <f t="shared" si="68"/>
        <v>0</v>
      </c>
      <c r="BJ338" s="13" t="s">
        <v>81</v>
      </c>
      <c r="BK338" s="138">
        <f t="shared" si="69"/>
        <v>0</v>
      </c>
      <c r="BL338" s="13" t="s">
        <v>199</v>
      </c>
      <c r="BM338" s="137" t="s">
        <v>852</v>
      </c>
    </row>
    <row r="339" spans="2:65" s="1" customFormat="1" ht="16.5" customHeight="1">
      <c r="B339" s="28"/>
      <c r="C339" s="125" t="s">
        <v>853</v>
      </c>
      <c r="D339" s="125" t="s">
        <v>124</v>
      </c>
      <c r="E339" s="126" t="s">
        <v>854</v>
      </c>
      <c r="F339" s="127" t="s">
        <v>855</v>
      </c>
      <c r="G339" s="128" t="s">
        <v>178</v>
      </c>
      <c r="H339" s="129">
        <v>3</v>
      </c>
      <c r="I339" s="130"/>
      <c r="J339" s="131">
        <f t="shared" si="60"/>
        <v>0</v>
      </c>
      <c r="K339" s="132"/>
      <c r="L339" s="28"/>
      <c r="M339" s="133" t="s">
        <v>1</v>
      </c>
      <c r="N339" s="134" t="s">
        <v>38</v>
      </c>
      <c r="P339" s="135">
        <f t="shared" si="61"/>
        <v>0</v>
      </c>
      <c r="Q339" s="135">
        <v>2.2000000000000001E-4</v>
      </c>
      <c r="R339" s="135">
        <f t="shared" si="62"/>
        <v>6.6E-4</v>
      </c>
      <c r="S339" s="135">
        <v>0</v>
      </c>
      <c r="T339" s="136">
        <f t="shared" si="63"/>
        <v>0</v>
      </c>
      <c r="AR339" s="137" t="s">
        <v>199</v>
      </c>
      <c r="AT339" s="137" t="s">
        <v>124</v>
      </c>
      <c r="AU339" s="137" t="s">
        <v>83</v>
      </c>
      <c r="AY339" s="13" t="s">
        <v>122</v>
      </c>
      <c r="BE339" s="138">
        <f t="shared" si="64"/>
        <v>0</v>
      </c>
      <c r="BF339" s="138">
        <f t="shared" si="65"/>
        <v>0</v>
      </c>
      <c r="BG339" s="138">
        <f t="shared" si="66"/>
        <v>0</v>
      </c>
      <c r="BH339" s="138">
        <f t="shared" si="67"/>
        <v>0</v>
      </c>
      <c r="BI339" s="138">
        <f t="shared" si="68"/>
        <v>0</v>
      </c>
      <c r="BJ339" s="13" t="s">
        <v>81</v>
      </c>
      <c r="BK339" s="138">
        <f t="shared" si="69"/>
        <v>0</v>
      </c>
      <c r="BL339" s="13" t="s">
        <v>199</v>
      </c>
      <c r="BM339" s="137" t="s">
        <v>856</v>
      </c>
    </row>
    <row r="340" spans="2:65" s="1" customFormat="1" ht="16.5" customHeight="1">
      <c r="B340" s="28"/>
      <c r="C340" s="125" t="s">
        <v>857</v>
      </c>
      <c r="D340" s="125" t="s">
        <v>124</v>
      </c>
      <c r="E340" s="126" t="s">
        <v>858</v>
      </c>
      <c r="F340" s="127" t="s">
        <v>859</v>
      </c>
      <c r="G340" s="128" t="s">
        <v>178</v>
      </c>
      <c r="H340" s="129">
        <v>4</v>
      </c>
      <c r="I340" s="130"/>
      <c r="J340" s="131">
        <f t="shared" si="60"/>
        <v>0</v>
      </c>
      <c r="K340" s="132"/>
      <c r="L340" s="28"/>
      <c r="M340" s="133" t="s">
        <v>1</v>
      </c>
      <c r="N340" s="134" t="s">
        <v>38</v>
      </c>
      <c r="P340" s="135">
        <f t="shared" si="61"/>
        <v>0</v>
      </c>
      <c r="Q340" s="135">
        <v>2.5999999999999998E-4</v>
      </c>
      <c r="R340" s="135">
        <f t="shared" si="62"/>
        <v>1.0399999999999999E-3</v>
      </c>
      <c r="S340" s="135">
        <v>0</v>
      </c>
      <c r="T340" s="136">
        <f t="shared" si="63"/>
        <v>0</v>
      </c>
      <c r="AR340" s="137" t="s">
        <v>199</v>
      </c>
      <c r="AT340" s="137" t="s">
        <v>124</v>
      </c>
      <c r="AU340" s="137" t="s">
        <v>83</v>
      </c>
      <c r="AY340" s="13" t="s">
        <v>122</v>
      </c>
      <c r="BE340" s="138">
        <f t="shared" si="64"/>
        <v>0</v>
      </c>
      <c r="BF340" s="138">
        <f t="shared" si="65"/>
        <v>0</v>
      </c>
      <c r="BG340" s="138">
        <f t="shared" si="66"/>
        <v>0</v>
      </c>
      <c r="BH340" s="138">
        <f t="shared" si="67"/>
        <v>0</v>
      </c>
      <c r="BI340" s="138">
        <f t="shared" si="68"/>
        <v>0</v>
      </c>
      <c r="BJ340" s="13" t="s">
        <v>81</v>
      </c>
      <c r="BK340" s="138">
        <f t="shared" si="69"/>
        <v>0</v>
      </c>
      <c r="BL340" s="13" t="s">
        <v>199</v>
      </c>
      <c r="BM340" s="137" t="s">
        <v>860</v>
      </c>
    </row>
    <row r="341" spans="2:65" s="1" customFormat="1" ht="16.5" customHeight="1">
      <c r="B341" s="28"/>
      <c r="C341" s="125" t="s">
        <v>861</v>
      </c>
      <c r="D341" s="125" t="s">
        <v>124</v>
      </c>
      <c r="E341" s="126" t="s">
        <v>862</v>
      </c>
      <c r="F341" s="127" t="s">
        <v>863</v>
      </c>
      <c r="G341" s="128" t="s">
        <v>178</v>
      </c>
      <c r="H341" s="129">
        <v>1</v>
      </c>
      <c r="I341" s="130"/>
      <c r="J341" s="131">
        <f t="shared" si="60"/>
        <v>0</v>
      </c>
      <c r="K341" s="132"/>
      <c r="L341" s="28"/>
      <c r="M341" s="133" t="s">
        <v>1</v>
      </c>
      <c r="N341" s="134" t="s">
        <v>38</v>
      </c>
      <c r="P341" s="135">
        <f t="shared" si="61"/>
        <v>0</v>
      </c>
      <c r="Q341" s="135">
        <v>1.7000000000000001E-4</v>
      </c>
      <c r="R341" s="135">
        <f t="shared" si="62"/>
        <v>1.7000000000000001E-4</v>
      </c>
      <c r="S341" s="135">
        <v>0</v>
      </c>
      <c r="T341" s="136">
        <f t="shared" si="63"/>
        <v>0</v>
      </c>
      <c r="AR341" s="137" t="s">
        <v>199</v>
      </c>
      <c r="AT341" s="137" t="s">
        <v>124</v>
      </c>
      <c r="AU341" s="137" t="s">
        <v>83</v>
      </c>
      <c r="AY341" s="13" t="s">
        <v>122</v>
      </c>
      <c r="BE341" s="138">
        <f t="shared" si="64"/>
        <v>0</v>
      </c>
      <c r="BF341" s="138">
        <f t="shared" si="65"/>
        <v>0</v>
      </c>
      <c r="BG341" s="138">
        <f t="shared" si="66"/>
        <v>0</v>
      </c>
      <c r="BH341" s="138">
        <f t="shared" si="67"/>
        <v>0</v>
      </c>
      <c r="BI341" s="138">
        <f t="shared" si="68"/>
        <v>0</v>
      </c>
      <c r="BJ341" s="13" t="s">
        <v>81</v>
      </c>
      <c r="BK341" s="138">
        <f t="shared" si="69"/>
        <v>0</v>
      </c>
      <c r="BL341" s="13" t="s">
        <v>199</v>
      </c>
      <c r="BM341" s="137" t="s">
        <v>864</v>
      </c>
    </row>
    <row r="342" spans="2:65" s="1" customFormat="1" ht="16.5" customHeight="1">
      <c r="B342" s="28"/>
      <c r="C342" s="125" t="s">
        <v>865</v>
      </c>
      <c r="D342" s="125" t="s">
        <v>124</v>
      </c>
      <c r="E342" s="126" t="s">
        <v>866</v>
      </c>
      <c r="F342" s="127" t="s">
        <v>867</v>
      </c>
      <c r="G342" s="128" t="s">
        <v>178</v>
      </c>
      <c r="H342" s="129">
        <v>2</v>
      </c>
      <c r="I342" s="130"/>
      <c r="J342" s="131">
        <f t="shared" si="60"/>
        <v>0</v>
      </c>
      <c r="K342" s="132"/>
      <c r="L342" s="28"/>
      <c r="M342" s="133" t="s">
        <v>1</v>
      </c>
      <c r="N342" s="134" t="s">
        <v>38</v>
      </c>
      <c r="P342" s="135">
        <f t="shared" si="61"/>
        <v>0</v>
      </c>
      <c r="Q342" s="135">
        <v>3.6000000000000002E-4</v>
      </c>
      <c r="R342" s="135">
        <f t="shared" si="62"/>
        <v>7.2000000000000005E-4</v>
      </c>
      <c r="S342" s="135">
        <v>0</v>
      </c>
      <c r="T342" s="136">
        <f t="shared" si="63"/>
        <v>0</v>
      </c>
      <c r="AR342" s="137" t="s">
        <v>199</v>
      </c>
      <c r="AT342" s="137" t="s">
        <v>124</v>
      </c>
      <c r="AU342" s="137" t="s">
        <v>83</v>
      </c>
      <c r="AY342" s="13" t="s">
        <v>122</v>
      </c>
      <c r="BE342" s="138">
        <f t="shared" si="64"/>
        <v>0</v>
      </c>
      <c r="BF342" s="138">
        <f t="shared" si="65"/>
        <v>0</v>
      </c>
      <c r="BG342" s="138">
        <f t="shared" si="66"/>
        <v>0</v>
      </c>
      <c r="BH342" s="138">
        <f t="shared" si="67"/>
        <v>0</v>
      </c>
      <c r="BI342" s="138">
        <f t="shared" si="68"/>
        <v>0</v>
      </c>
      <c r="BJ342" s="13" t="s">
        <v>81</v>
      </c>
      <c r="BK342" s="138">
        <f t="shared" si="69"/>
        <v>0</v>
      </c>
      <c r="BL342" s="13" t="s">
        <v>199</v>
      </c>
      <c r="BM342" s="137" t="s">
        <v>868</v>
      </c>
    </row>
    <row r="343" spans="2:65" s="1" customFormat="1" ht="16.5" customHeight="1">
      <c r="B343" s="28"/>
      <c r="C343" s="125" t="s">
        <v>869</v>
      </c>
      <c r="D343" s="125" t="s">
        <v>124</v>
      </c>
      <c r="E343" s="126" t="s">
        <v>870</v>
      </c>
      <c r="F343" s="127" t="s">
        <v>871</v>
      </c>
      <c r="G343" s="128" t="s">
        <v>178</v>
      </c>
      <c r="H343" s="129">
        <v>2</v>
      </c>
      <c r="I343" s="130"/>
      <c r="J343" s="131">
        <f t="shared" si="60"/>
        <v>0</v>
      </c>
      <c r="K343" s="132"/>
      <c r="L343" s="28"/>
      <c r="M343" s="133" t="s">
        <v>1</v>
      </c>
      <c r="N343" s="134" t="s">
        <v>38</v>
      </c>
      <c r="P343" s="135">
        <f t="shared" si="61"/>
        <v>0</v>
      </c>
      <c r="Q343" s="135">
        <v>7.6000000000000004E-4</v>
      </c>
      <c r="R343" s="135">
        <f t="shared" si="62"/>
        <v>1.5200000000000001E-3</v>
      </c>
      <c r="S343" s="135">
        <v>0</v>
      </c>
      <c r="T343" s="136">
        <f t="shared" si="63"/>
        <v>0</v>
      </c>
      <c r="AR343" s="137" t="s">
        <v>199</v>
      </c>
      <c r="AT343" s="137" t="s">
        <v>124</v>
      </c>
      <c r="AU343" s="137" t="s">
        <v>83</v>
      </c>
      <c r="AY343" s="13" t="s">
        <v>122</v>
      </c>
      <c r="BE343" s="138">
        <f t="shared" si="64"/>
        <v>0</v>
      </c>
      <c r="BF343" s="138">
        <f t="shared" si="65"/>
        <v>0</v>
      </c>
      <c r="BG343" s="138">
        <f t="shared" si="66"/>
        <v>0</v>
      </c>
      <c r="BH343" s="138">
        <f t="shared" si="67"/>
        <v>0</v>
      </c>
      <c r="BI343" s="138">
        <f t="shared" si="68"/>
        <v>0</v>
      </c>
      <c r="BJ343" s="13" t="s">
        <v>81</v>
      </c>
      <c r="BK343" s="138">
        <f t="shared" si="69"/>
        <v>0</v>
      </c>
      <c r="BL343" s="13" t="s">
        <v>199</v>
      </c>
      <c r="BM343" s="137" t="s">
        <v>872</v>
      </c>
    </row>
    <row r="344" spans="2:65" s="1" customFormat="1" ht="16.5" customHeight="1">
      <c r="B344" s="28"/>
      <c r="C344" s="125" t="s">
        <v>873</v>
      </c>
      <c r="D344" s="125" t="s">
        <v>124</v>
      </c>
      <c r="E344" s="126" t="s">
        <v>874</v>
      </c>
      <c r="F344" s="127" t="s">
        <v>875</v>
      </c>
      <c r="G344" s="128" t="s">
        <v>178</v>
      </c>
      <c r="H344" s="129">
        <v>1</v>
      </c>
      <c r="I344" s="130"/>
      <c r="J344" s="131">
        <f t="shared" si="60"/>
        <v>0</v>
      </c>
      <c r="K344" s="132"/>
      <c r="L344" s="28"/>
      <c r="M344" s="133" t="s">
        <v>1</v>
      </c>
      <c r="N344" s="134" t="s">
        <v>38</v>
      </c>
      <c r="P344" s="135">
        <f t="shared" si="61"/>
        <v>0</v>
      </c>
      <c r="Q344" s="135">
        <v>7.8200000000000006E-3</v>
      </c>
      <c r="R344" s="135">
        <f t="shared" si="62"/>
        <v>7.8200000000000006E-3</v>
      </c>
      <c r="S344" s="135">
        <v>0</v>
      </c>
      <c r="T344" s="136">
        <f t="shared" si="63"/>
        <v>0</v>
      </c>
      <c r="AR344" s="137" t="s">
        <v>199</v>
      </c>
      <c r="AT344" s="137" t="s">
        <v>124</v>
      </c>
      <c r="AU344" s="137" t="s">
        <v>83</v>
      </c>
      <c r="AY344" s="13" t="s">
        <v>122</v>
      </c>
      <c r="BE344" s="138">
        <f t="shared" si="64"/>
        <v>0</v>
      </c>
      <c r="BF344" s="138">
        <f t="shared" si="65"/>
        <v>0</v>
      </c>
      <c r="BG344" s="138">
        <f t="shared" si="66"/>
        <v>0</v>
      </c>
      <c r="BH344" s="138">
        <f t="shared" si="67"/>
        <v>0</v>
      </c>
      <c r="BI344" s="138">
        <f t="shared" si="68"/>
        <v>0</v>
      </c>
      <c r="BJ344" s="13" t="s">
        <v>81</v>
      </c>
      <c r="BK344" s="138">
        <f t="shared" si="69"/>
        <v>0</v>
      </c>
      <c r="BL344" s="13" t="s">
        <v>199</v>
      </c>
      <c r="BM344" s="137" t="s">
        <v>876</v>
      </c>
    </row>
    <row r="345" spans="2:65" s="1" customFormat="1" ht="16.5" customHeight="1">
      <c r="B345" s="28"/>
      <c r="C345" s="125" t="s">
        <v>877</v>
      </c>
      <c r="D345" s="125" t="s">
        <v>124</v>
      </c>
      <c r="E345" s="126" t="s">
        <v>878</v>
      </c>
      <c r="F345" s="127" t="s">
        <v>879</v>
      </c>
      <c r="G345" s="128" t="s">
        <v>178</v>
      </c>
      <c r="H345" s="129">
        <v>2</v>
      </c>
      <c r="I345" s="130"/>
      <c r="J345" s="131">
        <f t="shared" si="60"/>
        <v>0</v>
      </c>
      <c r="K345" s="132"/>
      <c r="L345" s="28"/>
      <c r="M345" s="133" t="s">
        <v>1</v>
      </c>
      <c r="N345" s="134" t="s">
        <v>38</v>
      </c>
      <c r="P345" s="135">
        <f t="shared" si="61"/>
        <v>0</v>
      </c>
      <c r="Q345" s="135">
        <v>1.0399999999999999E-3</v>
      </c>
      <c r="R345" s="135">
        <f t="shared" si="62"/>
        <v>2.0799999999999998E-3</v>
      </c>
      <c r="S345" s="135">
        <v>0</v>
      </c>
      <c r="T345" s="136">
        <f t="shared" si="63"/>
        <v>0</v>
      </c>
      <c r="AR345" s="137" t="s">
        <v>199</v>
      </c>
      <c r="AT345" s="137" t="s">
        <v>124</v>
      </c>
      <c r="AU345" s="137" t="s">
        <v>83</v>
      </c>
      <c r="AY345" s="13" t="s">
        <v>122</v>
      </c>
      <c r="BE345" s="138">
        <f t="shared" si="64"/>
        <v>0</v>
      </c>
      <c r="BF345" s="138">
        <f t="shared" si="65"/>
        <v>0</v>
      </c>
      <c r="BG345" s="138">
        <f t="shared" si="66"/>
        <v>0</v>
      </c>
      <c r="BH345" s="138">
        <f t="shared" si="67"/>
        <v>0</v>
      </c>
      <c r="BI345" s="138">
        <f t="shared" si="68"/>
        <v>0</v>
      </c>
      <c r="BJ345" s="13" t="s">
        <v>81</v>
      </c>
      <c r="BK345" s="138">
        <f t="shared" si="69"/>
        <v>0</v>
      </c>
      <c r="BL345" s="13" t="s">
        <v>199</v>
      </c>
      <c r="BM345" s="137" t="s">
        <v>880</v>
      </c>
    </row>
    <row r="346" spans="2:65" s="1" customFormat="1" ht="16.5" customHeight="1">
      <c r="B346" s="28"/>
      <c r="C346" s="125" t="s">
        <v>881</v>
      </c>
      <c r="D346" s="125" t="s">
        <v>124</v>
      </c>
      <c r="E346" s="126" t="s">
        <v>882</v>
      </c>
      <c r="F346" s="127" t="s">
        <v>883</v>
      </c>
      <c r="G346" s="128" t="s">
        <v>178</v>
      </c>
      <c r="H346" s="129">
        <v>1</v>
      </c>
      <c r="I346" s="130"/>
      <c r="J346" s="131">
        <f t="shared" si="60"/>
        <v>0</v>
      </c>
      <c r="K346" s="132"/>
      <c r="L346" s="28"/>
      <c r="M346" s="133" t="s">
        <v>1</v>
      </c>
      <c r="N346" s="134" t="s">
        <v>38</v>
      </c>
      <c r="P346" s="135">
        <f t="shared" si="61"/>
        <v>0</v>
      </c>
      <c r="Q346" s="135">
        <v>8.1999999999999998E-4</v>
      </c>
      <c r="R346" s="135">
        <f t="shared" si="62"/>
        <v>8.1999999999999998E-4</v>
      </c>
      <c r="S346" s="135">
        <v>0</v>
      </c>
      <c r="T346" s="136">
        <f t="shared" si="63"/>
        <v>0</v>
      </c>
      <c r="AR346" s="137" t="s">
        <v>199</v>
      </c>
      <c r="AT346" s="137" t="s">
        <v>124</v>
      </c>
      <c r="AU346" s="137" t="s">
        <v>83</v>
      </c>
      <c r="AY346" s="13" t="s">
        <v>122</v>
      </c>
      <c r="BE346" s="138">
        <f t="shared" si="64"/>
        <v>0</v>
      </c>
      <c r="BF346" s="138">
        <f t="shared" si="65"/>
        <v>0</v>
      </c>
      <c r="BG346" s="138">
        <f t="shared" si="66"/>
        <v>0</v>
      </c>
      <c r="BH346" s="138">
        <f t="shared" si="67"/>
        <v>0</v>
      </c>
      <c r="BI346" s="138">
        <f t="shared" si="68"/>
        <v>0</v>
      </c>
      <c r="BJ346" s="13" t="s">
        <v>81</v>
      </c>
      <c r="BK346" s="138">
        <f t="shared" si="69"/>
        <v>0</v>
      </c>
      <c r="BL346" s="13" t="s">
        <v>199</v>
      </c>
      <c r="BM346" s="137" t="s">
        <v>884</v>
      </c>
    </row>
    <row r="347" spans="2:65" s="1" customFormat="1" ht="16.5" customHeight="1">
      <c r="B347" s="28"/>
      <c r="C347" s="125" t="s">
        <v>885</v>
      </c>
      <c r="D347" s="125" t="s">
        <v>124</v>
      </c>
      <c r="E347" s="126" t="s">
        <v>886</v>
      </c>
      <c r="F347" s="127" t="s">
        <v>887</v>
      </c>
      <c r="G347" s="128" t="s">
        <v>178</v>
      </c>
      <c r="H347" s="129">
        <v>6</v>
      </c>
      <c r="I347" s="130"/>
      <c r="J347" s="131">
        <f t="shared" si="60"/>
        <v>0</v>
      </c>
      <c r="K347" s="132"/>
      <c r="L347" s="28"/>
      <c r="M347" s="133" t="s">
        <v>1</v>
      </c>
      <c r="N347" s="134" t="s">
        <v>38</v>
      </c>
      <c r="P347" s="135">
        <f t="shared" si="61"/>
        <v>0</v>
      </c>
      <c r="Q347" s="135">
        <v>2.6700000000000001E-3</v>
      </c>
      <c r="R347" s="135">
        <f t="shared" si="62"/>
        <v>1.602E-2</v>
      </c>
      <c r="S347" s="135">
        <v>0</v>
      </c>
      <c r="T347" s="136">
        <f t="shared" si="63"/>
        <v>0</v>
      </c>
      <c r="AR347" s="137" t="s">
        <v>199</v>
      </c>
      <c r="AT347" s="137" t="s">
        <v>124</v>
      </c>
      <c r="AU347" s="137" t="s">
        <v>83</v>
      </c>
      <c r="AY347" s="13" t="s">
        <v>122</v>
      </c>
      <c r="BE347" s="138">
        <f t="shared" si="64"/>
        <v>0</v>
      </c>
      <c r="BF347" s="138">
        <f t="shared" si="65"/>
        <v>0</v>
      </c>
      <c r="BG347" s="138">
        <f t="shared" si="66"/>
        <v>0</v>
      </c>
      <c r="BH347" s="138">
        <f t="shared" si="67"/>
        <v>0</v>
      </c>
      <c r="BI347" s="138">
        <f t="shared" si="68"/>
        <v>0</v>
      </c>
      <c r="BJ347" s="13" t="s">
        <v>81</v>
      </c>
      <c r="BK347" s="138">
        <f t="shared" si="69"/>
        <v>0</v>
      </c>
      <c r="BL347" s="13" t="s">
        <v>199</v>
      </c>
      <c r="BM347" s="137" t="s">
        <v>888</v>
      </c>
    </row>
    <row r="348" spans="2:65" s="1" customFormat="1" ht="16.5" customHeight="1">
      <c r="B348" s="28"/>
      <c r="C348" s="125" t="s">
        <v>889</v>
      </c>
      <c r="D348" s="125" t="s">
        <v>124</v>
      </c>
      <c r="E348" s="126" t="s">
        <v>890</v>
      </c>
      <c r="F348" s="127" t="s">
        <v>891</v>
      </c>
      <c r="G348" s="128" t="s">
        <v>178</v>
      </c>
      <c r="H348" s="129">
        <v>4</v>
      </c>
      <c r="I348" s="130"/>
      <c r="J348" s="131">
        <f t="shared" si="60"/>
        <v>0</v>
      </c>
      <c r="K348" s="132"/>
      <c r="L348" s="28"/>
      <c r="M348" s="133" t="s">
        <v>1</v>
      </c>
      <c r="N348" s="134" t="s">
        <v>38</v>
      </c>
      <c r="P348" s="135">
        <f t="shared" si="61"/>
        <v>0</v>
      </c>
      <c r="Q348" s="135">
        <v>2.5699999999999998E-3</v>
      </c>
      <c r="R348" s="135">
        <f t="shared" si="62"/>
        <v>1.0279999999999999E-2</v>
      </c>
      <c r="S348" s="135">
        <v>0</v>
      </c>
      <c r="T348" s="136">
        <f t="shared" si="63"/>
        <v>0</v>
      </c>
      <c r="AR348" s="137" t="s">
        <v>199</v>
      </c>
      <c r="AT348" s="137" t="s">
        <v>124</v>
      </c>
      <c r="AU348" s="137" t="s">
        <v>83</v>
      </c>
      <c r="AY348" s="13" t="s">
        <v>122</v>
      </c>
      <c r="BE348" s="138">
        <f t="shared" si="64"/>
        <v>0</v>
      </c>
      <c r="BF348" s="138">
        <f t="shared" si="65"/>
        <v>0</v>
      </c>
      <c r="BG348" s="138">
        <f t="shared" si="66"/>
        <v>0</v>
      </c>
      <c r="BH348" s="138">
        <f t="shared" si="67"/>
        <v>0</v>
      </c>
      <c r="BI348" s="138">
        <f t="shared" si="68"/>
        <v>0</v>
      </c>
      <c r="BJ348" s="13" t="s">
        <v>81</v>
      </c>
      <c r="BK348" s="138">
        <f t="shared" si="69"/>
        <v>0</v>
      </c>
      <c r="BL348" s="13" t="s">
        <v>199</v>
      </c>
      <c r="BM348" s="137" t="s">
        <v>892</v>
      </c>
    </row>
    <row r="349" spans="2:65" s="1" customFormat="1" ht="16.5" customHeight="1">
      <c r="B349" s="28"/>
      <c r="C349" s="125" t="s">
        <v>893</v>
      </c>
      <c r="D349" s="125" t="s">
        <v>124</v>
      </c>
      <c r="E349" s="126" t="s">
        <v>894</v>
      </c>
      <c r="F349" s="127" t="s">
        <v>895</v>
      </c>
      <c r="G349" s="128" t="s">
        <v>178</v>
      </c>
      <c r="H349" s="129">
        <v>1</v>
      </c>
      <c r="I349" s="130"/>
      <c r="J349" s="131">
        <f t="shared" si="60"/>
        <v>0</v>
      </c>
      <c r="K349" s="132"/>
      <c r="L349" s="28"/>
      <c r="M349" s="133" t="s">
        <v>1</v>
      </c>
      <c r="N349" s="134" t="s">
        <v>38</v>
      </c>
      <c r="P349" s="135">
        <f t="shared" si="61"/>
        <v>0</v>
      </c>
      <c r="Q349" s="135">
        <v>3.0000000000000001E-3</v>
      </c>
      <c r="R349" s="135">
        <f t="shared" si="62"/>
        <v>3.0000000000000001E-3</v>
      </c>
      <c r="S349" s="135">
        <v>0</v>
      </c>
      <c r="T349" s="136">
        <f t="shared" si="63"/>
        <v>0</v>
      </c>
      <c r="AR349" s="137" t="s">
        <v>199</v>
      </c>
      <c r="AT349" s="137" t="s">
        <v>124</v>
      </c>
      <c r="AU349" s="137" t="s">
        <v>83</v>
      </c>
      <c r="AY349" s="13" t="s">
        <v>122</v>
      </c>
      <c r="BE349" s="138">
        <f t="shared" si="64"/>
        <v>0</v>
      </c>
      <c r="BF349" s="138">
        <f t="shared" si="65"/>
        <v>0</v>
      </c>
      <c r="BG349" s="138">
        <f t="shared" si="66"/>
        <v>0</v>
      </c>
      <c r="BH349" s="138">
        <f t="shared" si="67"/>
        <v>0</v>
      </c>
      <c r="BI349" s="138">
        <f t="shared" si="68"/>
        <v>0</v>
      </c>
      <c r="BJ349" s="13" t="s">
        <v>81</v>
      </c>
      <c r="BK349" s="138">
        <f t="shared" si="69"/>
        <v>0</v>
      </c>
      <c r="BL349" s="13" t="s">
        <v>199</v>
      </c>
      <c r="BM349" s="137" t="s">
        <v>896</v>
      </c>
    </row>
    <row r="350" spans="2:65" s="1" customFormat="1" ht="16.5" customHeight="1">
      <c r="B350" s="28"/>
      <c r="C350" s="125" t="s">
        <v>897</v>
      </c>
      <c r="D350" s="125" t="s">
        <v>124</v>
      </c>
      <c r="E350" s="126" t="s">
        <v>898</v>
      </c>
      <c r="F350" s="127" t="s">
        <v>899</v>
      </c>
      <c r="G350" s="128" t="s">
        <v>178</v>
      </c>
      <c r="H350" s="129">
        <v>34</v>
      </c>
      <c r="I350" s="130"/>
      <c r="J350" s="131">
        <f t="shared" si="60"/>
        <v>0</v>
      </c>
      <c r="K350" s="132"/>
      <c r="L350" s="28"/>
      <c r="M350" s="133" t="s">
        <v>1</v>
      </c>
      <c r="N350" s="134" t="s">
        <v>38</v>
      </c>
      <c r="P350" s="135">
        <f t="shared" si="61"/>
        <v>0</v>
      </c>
      <c r="Q350" s="135">
        <v>2.1000000000000001E-4</v>
      </c>
      <c r="R350" s="135">
        <f t="shared" si="62"/>
        <v>7.1400000000000005E-3</v>
      </c>
      <c r="S350" s="135">
        <v>0</v>
      </c>
      <c r="T350" s="136">
        <f t="shared" si="63"/>
        <v>0</v>
      </c>
      <c r="AR350" s="137" t="s">
        <v>199</v>
      </c>
      <c r="AT350" s="137" t="s">
        <v>124</v>
      </c>
      <c r="AU350" s="137" t="s">
        <v>83</v>
      </c>
      <c r="AY350" s="13" t="s">
        <v>122</v>
      </c>
      <c r="BE350" s="138">
        <f t="shared" si="64"/>
        <v>0</v>
      </c>
      <c r="BF350" s="138">
        <f t="shared" si="65"/>
        <v>0</v>
      </c>
      <c r="BG350" s="138">
        <f t="shared" si="66"/>
        <v>0</v>
      </c>
      <c r="BH350" s="138">
        <f t="shared" si="67"/>
        <v>0</v>
      </c>
      <c r="BI350" s="138">
        <f t="shared" si="68"/>
        <v>0</v>
      </c>
      <c r="BJ350" s="13" t="s">
        <v>81</v>
      </c>
      <c r="BK350" s="138">
        <f t="shared" si="69"/>
        <v>0</v>
      </c>
      <c r="BL350" s="13" t="s">
        <v>199</v>
      </c>
      <c r="BM350" s="137" t="s">
        <v>900</v>
      </c>
    </row>
    <row r="351" spans="2:65" s="1" customFormat="1" ht="16.5" customHeight="1">
      <c r="B351" s="28"/>
      <c r="C351" s="125" t="s">
        <v>901</v>
      </c>
      <c r="D351" s="125" t="s">
        <v>124</v>
      </c>
      <c r="E351" s="126" t="s">
        <v>902</v>
      </c>
      <c r="F351" s="127" t="s">
        <v>903</v>
      </c>
      <c r="G351" s="128" t="s">
        <v>178</v>
      </c>
      <c r="H351" s="129">
        <v>38</v>
      </c>
      <c r="I351" s="130"/>
      <c r="J351" s="131">
        <f t="shared" si="60"/>
        <v>0</v>
      </c>
      <c r="K351" s="132"/>
      <c r="L351" s="28"/>
      <c r="M351" s="133" t="s">
        <v>1</v>
      </c>
      <c r="N351" s="134" t="s">
        <v>38</v>
      </c>
      <c r="P351" s="135">
        <f t="shared" si="61"/>
        <v>0</v>
      </c>
      <c r="Q351" s="135">
        <v>3.4000000000000002E-4</v>
      </c>
      <c r="R351" s="135">
        <f t="shared" si="62"/>
        <v>1.2920000000000001E-2</v>
      </c>
      <c r="S351" s="135">
        <v>0</v>
      </c>
      <c r="T351" s="136">
        <f t="shared" si="63"/>
        <v>0</v>
      </c>
      <c r="AR351" s="137" t="s">
        <v>199</v>
      </c>
      <c r="AT351" s="137" t="s">
        <v>124</v>
      </c>
      <c r="AU351" s="137" t="s">
        <v>83</v>
      </c>
      <c r="AY351" s="13" t="s">
        <v>122</v>
      </c>
      <c r="BE351" s="138">
        <f t="shared" si="64"/>
        <v>0</v>
      </c>
      <c r="BF351" s="138">
        <f t="shared" si="65"/>
        <v>0</v>
      </c>
      <c r="BG351" s="138">
        <f t="shared" si="66"/>
        <v>0</v>
      </c>
      <c r="BH351" s="138">
        <f t="shared" si="67"/>
        <v>0</v>
      </c>
      <c r="BI351" s="138">
        <f t="shared" si="68"/>
        <v>0</v>
      </c>
      <c r="BJ351" s="13" t="s">
        <v>81</v>
      </c>
      <c r="BK351" s="138">
        <f t="shared" si="69"/>
        <v>0</v>
      </c>
      <c r="BL351" s="13" t="s">
        <v>199</v>
      </c>
      <c r="BM351" s="137" t="s">
        <v>904</v>
      </c>
    </row>
    <row r="352" spans="2:65" s="1" customFormat="1" ht="16.5" customHeight="1">
      <c r="B352" s="28"/>
      <c r="C352" s="125" t="s">
        <v>905</v>
      </c>
      <c r="D352" s="125" t="s">
        <v>124</v>
      </c>
      <c r="E352" s="126" t="s">
        <v>906</v>
      </c>
      <c r="F352" s="127" t="s">
        <v>907</v>
      </c>
      <c r="G352" s="128" t="s">
        <v>178</v>
      </c>
      <c r="H352" s="129">
        <v>21</v>
      </c>
      <c r="I352" s="130"/>
      <c r="J352" s="131">
        <f t="shared" si="60"/>
        <v>0</v>
      </c>
      <c r="K352" s="132"/>
      <c r="L352" s="28"/>
      <c r="M352" s="133" t="s">
        <v>1</v>
      </c>
      <c r="N352" s="134" t="s">
        <v>38</v>
      </c>
      <c r="P352" s="135">
        <f t="shared" si="61"/>
        <v>0</v>
      </c>
      <c r="Q352" s="135">
        <v>5.0000000000000001E-4</v>
      </c>
      <c r="R352" s="135">
        <f t="shared" si="62"/>
        <v>1.0500000000000001E-2</v>
      </c>
      <c r="S352" s="135">
        <v>0</v>
      </c>
      <c r="T352" s="136">
        <f t="shared" si="63"/>
        <v>0</v>
      </c>
      <c r="AR352" s="137" t="s">
        <v>199</v>
      </c>
      <c r="AT352" s="137" t="s">
        <v>124</v>
      </c>
      <c r="AU352" s="137" t="s">
        <v>83</v>
      </c>
      <c r="AY352" s="13" t="s">
        <v>122</v>
      </c>
      <c r="BE352" s="138">
        <f t="shared" si="64"/>
        <v>0</v>
      </c>
      <c r="BF352" s="138">
        <f t="shared" si="65"/>
        <v>0</v>
      </c>
      <c r="BG352" s="138">
        <f t="shared" si="66"/>
        <v>0</v>
      </c>
      <c r="BH352" s="138">
        <f t="shared" si="67"/>
        <v>0</v>
      </c>
      <c r="BI352" s="138">
        <f t="shared" si="68"/>
        <v>0</v>
      </c>
      <c r="BJ352" s="13" t="s">
        <v>81</v>
      </c>
      <c r="BK352" s="138">
        <f t="shared" si="69"/>
        <v>0</v>
      </c>
      <c r="BL352" s="13" t="s">
        <v>199</v>
      </c>
      <c r="BM352" s="137" t="s">
        <v>908</v>
      </c>
    </row>
    <row r="353" spans="2:65" s="1" customFormat="1" ht="16.5" customHeight="1">
      <c r="B353" s="28"/>
      <c r="C353" s="125" t="s">
        <v>909</v>
      </c>
      <c r="D353" s="125" t="s">
        <v>124</v>
      </c>
      <c r="E353" s="126" t="s">
        <v>910</v>
      </c>
      <c r="F353" s="127" t="s">
        <v>911</v>
      </c>
      <c r="G353" s="128" t="s">
        <v>178</v>
      </c>
      <c r="H353" s="129">
        <v>32</v>
      </c>
      <c r="I353" s="130"/>
      <c r="J353" s="131">
        <f t="shared" si="60"/>
        <v>0</v>
      </c>
      <c r="K353" s="132"/>
      <c r="L353" s="28"/>
      <c r="M353" s="133" t="s">
        <v>1</v>
      </c>
      <c r="N353" s="134" t="s">
        <v>38</v>
      </c>
      <c r="P353" s="135">
        <f t="shared" si="61"/>
        <v>0</v>
      </c>
      <c r="Q353" s="135">
        <v>6.9999999999999999E-4</v>
      </c>
      <c r="R353" s="135">
        <f t="shared" si="62"/>
        <v>2.24E-2</v>
      </c>
      <c r="S353" s="135">
        <v>0</v>
      </c>
      <c r="T353" s="136">
        <f t="shared" si="63"/>
        <v>0</v>
      </c>
      <c r="AR353" s="137" t="s">
        <v>199</v>
      </c>
      <c r="AT353" s="137" t="s">
        <v>124</v>
      </c>
      <c r="AU353" s="137" t="s">
        <v>83</v>
      </c>
      <c r="AY353" s="13" t="s">
        <v>122</v>
      </c>
      <c r="BE353" s="138">
        <f t="shared" si="64"/>
        <v>0</v>
      </c>
      <c r="BF353" s="138">
        <f t="shared" si="65"/>
        <v>0</v>
      </c>
      <c r="BG353" s="138">
        <f t="shared" si="66"/>
        <v>0</v>
      </c>
      <c r="BH353" s="138">
        <f t="shared" si="67"/>
        <v>0</v>
      </c>
      <c r="BI353" s="138">
        <f t="shared" si="68"/>
        <v>0</v>
      </c>
      <c r="BJ353" s="13" t="s">
        <v>81</v>
      </c>
      <c r="BK353" s="138">
        <f t="shared" si="69"/>
        <v>0</v>
      </c>
      <c r="BL353" s="13" t="s">
        <v>199</v>
      </c>
      <c r="BM353" s="137" t="s">
        <v>912</v>
      </c>
    </row>
    <row r="354" spans="2:65" s="1" customFormat="1" ht="16.5" customHeight="1">
      <c r="B354" s="28"/>
      <c r="C354" s="125" t="s">
        <v>913</v>
      </c>
      <c r="D354" s="125" t="s">
        <v>124</v>
      </c>
      <c r="E354" s="126" t="s">
        <v>914</v>
      </c>
      <c r="F354" s="127" t="s">
        <v>915</v>
      </c>
      <c r="G354" s="128" t="s">
        <v>178</v>
      </c>
      <c r="H354" s="129">
        <v>16</v>
      </c>
      <c r="I354" s="130"/>
      <c r="J354" s="131">
        <f t="shared" si="60"/>
        <v>0</v>
      </c>
      <c r="K354" s="132"/>
      <c r="L354" s="28"/>
      <c r="M354" s="133" t="s">
        <v>1</v>
      </c>
      <c r="N354" s="134" t="s">
        <v>38</v>
      </c>
      <c r="P354" s="135">
        <f t="shared" si="61"/>
        <v>0</v>
      </c>
      <c r="Q354" s="135">
        <v>1.07E-3</v>
      </c>
      <c r="R354" s="135">
        <f t="shared" si="62"/>
        <v>1.712E-2</v>
      </c>
      <c r="S354" s="135">
        <v>0</v>
      </c>
      <c r="T354" s="136">
        <f t="shared" si="63"/>
        <v>0</v>
      </c>
      <c r="AR354" s="137" t="s">
        <v>199</v>
      </c>
      <c r="AT354" s="137" t="s">
        <v>124</v>
      </c>
      <c r="AU354" s="137" t="s">
        <v>83</v>
      </c>
      <c r="AY354" s="13" t="s">
        <v>122</v>
      </c>
      <c r="BE354" s="138">
        <f t="shared" si="64"/>
        <v>0</v>
      </c>
      <c r="BF354" s="138">
        <f t="shared" si="65"/>
        <v>0</v>
      </c>
      <c r="BG354" s="138">
        <f t="shared" si="66"/>
        <v>0</v>
      </c>
      <c r="BH354" s="138">
        <f t="shared" si="67"/>
        <v>0</v>
      </c>
      <c r="BI354" s="138">
        <f t="shared" si="68"/>
        <v>0</v>
      </c>
      <c r="BJ354" s="13" t="s">
        <v>81</v>
      </c>
      <c r="BK354" s="138">
        <f t="shared" si="69"/>
        <v>0</v>
      </c>
      <c r="BL354" s="13" t="s">
        <v>199</v>
      </c>
      <c r="BM354" s="137" t="s">
        <v>916</v>
      </c>
    </row>
    <row r="355" spans="2:65" s="1" customFormat="1" ht="16.5" customHeight="1">
      <c r="B355" s="28"/>
      <c r="C355" s="125" t="s">
        <v>917</v>
      </c>
      <c r="D355" s="125" t="s">
        <v>124</v>
      </c>
      <c r="E355" s="126" t="s">
        <v>918</v>
      </c>
      <c r="F355" s="127" t="s">
        <v>919</v>
      </c>
      <c r="G355" s="128" t="s">
        <v>178</v>
      </c>
      <c r="H355" s="129">
        <v>12</v>
      </c>
      <c r="I355" s="130"/>
      <c r="J355" s="131">
        <f t="shared" si="60"/>
        <v>0</v>
      </c>
      <c r="K355" s="132"/>
      <c r="L355" s="28"/>
      <c r="M355" s="133" t="s">
        <v>1</v>
      </c>
      <c r="N355" s="134" t="s">
        <v>38</v>
      </c>
      <c r="P355" s="135">
        <f t="shared" si="61"/>
        <v>0</v>
      </c>
      <c r="Q355" s="135">
        <v>1.6800000000000001E-3</v>
      </c>
      <c r="R355" s="135">
        <f t="shared" si="62"/>
        <v>2.0160000000000001E-2</v>
      </c>
      <c r="S355" s="135">
        <v>0</v>
      </c>
      <c r="T355" s="136">
        <f t="shared" si="63"/>
        <v>0</v>
      </c>
      <c r="AR355" s="137" t="s">
        <v>199</v>
      </c>
      <c r="AT355" s="137" t="s">
        <v>124</v>
      </c>
      <c r="AU355" s="137" t="s">
        <v>83</v>
      </c>
      <c r="AY355" s="13" t="s">
        <v>122</v>
      </c>
      <c r="BE355" s="138">
        <f t="shared" si="64"/>
        <v>0</v>
      </c>
      <c r="BF355" s="138">
        <f t="shared" si="65"/>
        <v>0</v>
      </c>
      <c r="BG355" s="138">
        <f t="shared" si="66"/>
        <v>0</v>
      </c>
      <c r="BH355" s="138">
        <f t="shared" si="67"/>
        <v>0</v>
      </c>
      <c r="BI355" s="138">
        <f t="shared" si="68"/>
        <v>0</v>
      </c>
      <c r="BJ355" s="13" t="s">
        <v>81</v>
      </c>
      <c r="BK355" s="138">
        <f t="shared" si="69"/>
        <v>0</v>
      </c>
      <c r="BL355" s="13" t="s">
        <v>199</v>
      </c>
      <c r="BM355" s="137" t="s">
        <v>920</v>
      </c>
    </row>
    <row r="356" spans="2:65" s="1" customFormat="1" ht="16.5" customHeight="1">
      <c r="B356" s="28"/>
      <c r="C356" s="125" t="s">
        <v>921</v>
      </c>
      <c r="D356" s="125" t="s">
        <v>124</v>
      </c>
      <c r="E356" s="126" t="s">
        <v>922</v>
      </c>
      <c r="F356" s="127" t="s">
        <v>923</v>
      </c>
      <c r="G356" s="128" t="s">
        <v>178</v>
      </c>
      <c r="H356" s="129">
        <v>1</v>
      </c>
      <c r="I356" s="130"/>
      <c r="J356" s="131">
        <f t="shared" si="60"/>
        <v>0</v>
      </c>
      <c r="K356" s="132"/>
      <c r="L356" s="28"/>
      <c r="M356" s="133" t="s">
        <v>1</v>
      </c>
      <c r="N356" s="134" t="s">
        <v>38</v>
      </c>
      <c r="P356" s="135">
        <f t="shared" si="61"/>
        <v>0</v>
      </c>
      <c r="Q356" s="135">
        <v>4.3200000000000001E-3</v>
      </c>
      <c r="R356" s="135">
        <f t="shared" si="62"/>
        <v>4.3200000000000001E-3</v>
      </c>
      <c r="S356" s="135">
        <v>0</v>
      </c>
      <c r="T356" s="136">
        <f t="shared" si="63"/>
        <v>0</v>
      </c>
      <c r="AR356" s="137" t="s">
        <v>199</v>
      </c>
      <c r="AT356" s="137" t="s">
        <v>124</v>
      </c>
      <c r="AU356" s="137" t="s">
        <v>83</v>
      </c>
      <c r="AY356" s="13" t="s">
        <v>122</v>
      </c>
      <c r="BE356" s="138">
        <f t="shared" si="64"/>
        <v>0</v>
      </c>
      <c r="BF356" s="138">
        <f t="shared" si="65"/>
        <v>0</v>
      </c>
      <c r="BG356" s="138">
        <f t="shared" si="66"/>
        <v>0</v>
      </c>
      <c r="BH356" s="138">
        <f t="shared" si="67"/>
        <v>0</v>
      </c>
      <c r="BI356" s="138">
        <f t="shared" si="68"/>
        <v>0</v>
      </c>
      <c r="BJ356" s="13" t="s">
        <v>81</v>
      </c>
      <c r="BK356" s="138">
        <f t="shared" si="69"/>
        <v>0</v>
      </c>
      <c r="BL356" s="13" t="s">
        <v>199</v>
      </c>
      <c r="BM356" s="137" t="s">
        <v>924</v>
      </c>
    </row>
    <row r="357" spans="2:65" s="1" customFormat="1" ht="21.75" customHeight="1">
      <c r="B357" s="28"/>
      <c r="C357" s="125" t="s">
        <v>925</v>
      </c>
      <c r="D357" s="125" t="s">
        <v>124</v>
      </c>
      <c r="E357" s="126" t="s">
        <v>926</v>
      </c>
      <c r="F357" s="127" t="s">
        <v>927</v>
      </c>
      <c r="G357" s="128" t="s">
        <v>178</v>
      </c>
      <c r="H357" s="129">
        <v>13</v>
      </c>
      <c r="I357" s="130"/>
      <c r="J357" s="131">
        <f t="shared" si="60"/>
        <v>0</v>
      </c>
      <c r="K357" s="132"/>
      <c r="L357" s="28"/>
      <c r="M357" s="133" t="s">
        <v>1</v>
      </c>
      <c r="N357" s="134" t="s">
        <v>38</v>
      </c>
      <c r="P357" s="135">
        <f t="shared" si="61"/>
        <v>0</v>
      </c>
      <c r="Q357" s="135">
        <v>2.7E-4</v>
      </c>
      <c r="R357" s="135">
        <f t="shared" si="62"/>
        <v>3.5100000000000001E-3</v>
      </c>
      <c r="S357" s="135">
        <v>0</v>
      </c>
      <c r="T357" s="136">
        <f t="shared" si="63"/>
        <v>0</v>
      </c>
      <c r="AR357" s="137" t="s">
        <v>199</v>
      </c>
      <c r="AT357" s="137" t="s">
        <v>124</v>
      </c>
      <c r="AU357" s="137" t="s">
        <v>83</v>
      </c>
      <c r="AY357" s="13" t="s">
        <v>122</v>
      </c>
      <c r="BE357" s="138">
        <f t="shared" si="64"/>
        <v>0</v>
      </c>
      <c r="BF357" s="138">
        <f t="shared" si="65"/>
        <v>0</v>
      </c>
      <c r="BG357" s="138">
        <f t="shared" si="66"/>
        <v>0</v>
      </c>
      <c r="BH357" s="138">
        <f t="shared" si="67"/>
        <v>0</v>
      </c>
      <c r="BI357" s="138">
        <f t="shared" si="68"/>
        <v>0</v>
      </c>
      <c r="BJ357" s="13" t="s">
        <v>81</v>
      </c>
      <c r="BK357" s="138">
        <f t="shared" si="69"/>
        <v>0</v>
      </c>
      <c r="BL357" s="13" t="s">
        <v>199</v>
      </c>
      <c r="BM357" s="137" t="s">
        <v>928</v>
      </c>
    </row>
    <row r="358" spans="2:65" s="1" customFormat="1" ht="21.75" customHeight="1">
      <c r="B358" s="28"/>
      <c r="C358" s="125" t="s">
        <v>929</v>
      </c>
      <c r="D358" s="125" t="s">
        <v>124</v>
      </c>
      <c r="E358" s="126" t="s">
        <v>930</v>
      </c>
      <c r="F358" s="127" t="s">
        <v>931</v>
      </c>
      <c r="G358" s="128" t="s">
        <v>178</v>
      </c>
      <c r="H358" s="129">
        <v>21</v>
      </c>
      <c r="I358" s="130"/>
      <c r="J358" s="131">
        <f t="shared" si="60"/>
        <v>0</v>
      </c>
      <c r="K358" s="132"/>
      <c r="L358" s="28"/>
      <c r="M358" s="133" t="s">
        <v>1</v>
      </c>
      <c r="N358" s="134" t="s">
        <v>38</v>
      </c>
      <c r="P358" s="135">
        <f t="shared" si="61"/>
        <v>0</v>
      </c>
      <c r="Q358" s="135">
        <v>4.0000000000000002E-4</v>
      </c>
      <c r="R358" s="135">
        <f t="shared" si="62"/>
        <v>8.4000000000000012E-3</v>
      </c>
      <c r="S358" s="135">
        <v>0</v>
      </c>
      <c r="T358" s="136">
        <f t="shared" si="63"/>
        <v>0</v>
      </c>
      <c r="AR358" s="137" t="s">
        <v>199</v>
      </c>
      <c r="AT358" s="137" t="s">
        <v>124</v>
      </c>
      <c r="AU358" s="137" t="s">
        <v>83</v>
      </c>
      <c r="AY358" s="13" t="s">
        <v>122</v>
      </c>
      <c r="BE358" s="138">
        <f t="shared" si="64"/>
        <v>0</v>
      </c>
      <c r="BF358" s="138">
        <f t="shared" si="65"/>
        <v>0</v>
      </c>
      <c r="BG358" s="138">
        <f t="shared" si="66"/>
        <v>0</v>
      </c>
      <c r="BH358" s="138">
        <f t="shared" si="67"/>
        <v>0</v>
      </c>
      <c r="BI358" s="138">
        <f t="shared" si="68"/>
        <v>0</v>
      </c>
      <c r="BJ358" s="13" t="s">
        <v>81</v>
      </c>
      <c r="BK358" s="138">
        <f t="shared" si="69"/>
        <v>0</v>
      </c>
      <c r="BL358" s="13" t="s">
        <v>199</v>
      </c>
      <c r="BM358" s="137" t="s">
        <v>932</v>
      </c>
    </row>
    <row r="359" spans="2:65" s="1" customFormat="1" ht="21.75" customHeight="1">
      <c r="B359" s="28"/>
      <c r="C359" s="125" t="s">
        <v>933</v>
      </c>
      <c r="D359" s="125" t="s">
        <v>124</v>
      </c>
      <c r="E359" s="126" t="s">
        <v>934</v>
      </c>
      <c r="F359" s="127" t="s">
        <v>935</v>
      </c>
      <c r="G359" s="128" t="s">
        <v>178</v>
      </c>
      <c r="H359" s="129">
        <v>7</v>
      </c>
      <c r="I359" s="130"/>
      <c r="J359" s="131">
        <f t="shared" ref="J359:J390" si="70">ROUND(I359*H359,2)</f>
        <v>0</v>
      </c>
      <c r="K359" s="132"/>
      <c r="L359" s="28"/>
      <c r="M359" s="133" t="s">
        <v>1</v>
      </c>
      <c r="N359" s="134" t="s">
        <v>38</v>
      </c>
      <c r="P359" s="135">
        <f t="shared" ref="P359:P390" si="71">O359*H359</f>
        <v>0</v>
      </c>
      <c r="Q359" s="135">
        <v>5.6999999999999998E-4</v>
      </c>
      <c r="R359" s="135">
        <f t="shared" ref="R359:R390" si="72">Q359*H359</f>
        <v>3.9899999999999996E-3</v>
      </c>
      <c r="S359" s="135">
        <v>0</v>
      </c>
      <c r="T359" s="136">
        <f t="shared" ref="T359:T390" si="73">S359*H359</f>
        <v>0</v>
      </c>
      <c r="AR359" s="137" t="s">
        <v>199</v>
      </c>
      <c r="AT359" s="137" t="s">
        <v>124</v>
      </c>
      <c r="AU359" s="137" t="s">
        <v>83</v>
      </c>
      <c r="AY359" s="13" t="s">
        <v>122</v>
      </c>
      <c r="BE359" s="138">
        <f t="shared" ref="BE359:BE383" si="74">IF(N359="základní",J359,0)</f>
        <v>0</v>
      </c>
      <c r="BF359" s="138">
        <f t="shared" ref="BF359:BF383" si="75">IF(N359="snížená",J359,0)</f>
        <v>0</v>
      </c>
      <c r="BG359" s="138">
        <f t="shared" ref="BG359:BG383" si="76">IF(N359="zákl. přenesená",J359,0)</f>
        <v>0</v>
      </c>
      <c r="BH359" s="138">
        <f t="shared" ref="BH359:BH383" si="77">IF(N359="sníž. přenesená",J359,0)</f>
        <v>0</v>
      </c>
      <c r="BI359" s="138">
        <f t="shared" ref="BI359:BI383" si="78">IF(N359="nulová",J359,0)</f>
        <v>0</v>
      </c>
      <c r="BJ359" s="13" t="s">
        <v>81</v>
      </c>
      <c r="BK359" s="138">
        <f t="shared" ref="BK359:BK383" si="79">ROUND(I359*H359,2)</f>
        <v>0</v>
      </c>
      <c r="BL359" s="13" t="s">
        <v>199</v>
      </c>
      <c r="BM359" s="137" t="s">
        <v>936</v>
      </c>
    </row>
    <row r="360" spans="2:65" s="1" customFormat="1" ht="21.75" customHeight="1">
      <c r="B360" s="28"/>
      <c r="C360" s="125" t="s">
        <v>937</v>
      </c>
      <c r="D360" s="125" t="s">
        <v>124</v>
      </c>
      <c r="E360" s="126" t="s">
        <v>938</v>
      </c>
      <c r="F360" s="127" t="s">
        <v>939</v>
      </c>
      <c r="G360" s="128" t="s">
        <v>178</v>
      </c>
      <c r="H360" s="129">
        <v>10</v>
      </c>
      <c r="I360" s="130"/>
      <c r="J360" s="131">
        <f t="shared" si="70"/>
        <v>0</v>
      </c>
      <c r="K360" s="132"/>
      <c r="L360" s="28"/>
      <c r="M360" s="133" t="s">
        <v>1</v>
      </c>
      <c r="N360" s="134" t="s">
        <v>38</v>
      </c>
      <c r="P360" s="135">
        <f t="shared" si="71"/>
        <v>0</v>
      </c>
      <c r="Q360" s="135">
        <v>8.0000000000000004E-4</v>
      </c>
      <c r="R360" s="135">
        <f t="shared" si="72"/>
        <v>8.0000000000000002E-3</v>
      </c>
      <c r="S360" s="135">
        <v>0</v>
      </c>
      <c r="T360" s="136">
        <f t="shared" si="73"/>
        <v>0</v>
      </c>
      <c r="AR360" s="137" t="s">
        <v>199</v>
      </c>
      <c r="AT360" s="137" t="s">
        <v>124</v>
      </c>
      <c r="AU360" s="137" t="s">
        <v>83</v>
      </c>
      <c r="AY360" s="13" t="s">
        <v>122</v>
      </c>
      <c r="BE360" s="138">
        <f t="shared" si="74"/>
        <v>0</v>
      </c>
      <c r="BF360" s="138">
        <f t="shared" si="75"/>
        <v>0</v>
      </c>
      <c r="BG360" s="138">
        <f t="shared" si="76"/>
        <v>0</v>
      </c>
      <c r="BH360" s="138">
        <f t="shared" si="77"/>
        <v>0</v>
      </c>
      <c r="BI360" s="138">
        <f t="shared" si="78"/>
        <v>0</v>
      </c>
      <c r="BJ360" s="13" t="s">
        <v>81</v>
      </c>
      <c r="BK360" s="138">
        <f t="shared" si="79"/>
        <v>0</v>
      </c>
      <c r="BL360" s="13" t="s">
        <v>199</v>
      </c>
      <c r="BM360" s="137" t="s">
        <v>940</v>
      </c>
    </row>
    <row r="361" spans="2:65" s="1" customFormat="1" ht="21.75" customHeight="1">
      <c r="B361" s="28"/>
      <c r="C361" s="125" t="s">
        <v>941</v>
      </c>
      <c r="D361" s="125" t="s">
        <v>124</v>
      </c>
      <c r="E361" s="126" t="s">
        <v>942</v>
      </c>
      <c r="F361" s="127" t="s">
        <v>943</v>
      </c>
      <c r="G361" s="128" t="s">
        <v>178</v>
      </c>
      <c r="H361" s="129">
        <v>6</v>
      </c>
      <c r="I361" s="130"/>
      <c r="J361" s="131">
        <f t="shared" si="70"/>
        <v>0</v>
      </c>
      <c r="K361" s="132"/>
      <c r="L361" s="28"/>
      <c r="M361" s="133" t="s">
        <v>1</v>
      </c>
      <c r="N361" s="134" t="s">
        <v>38</v>
      </c>
      <c r="P361" s="135">
        <f t="shared" si="71"/>
        <v>0</v>
      </c>
      <c r="Q361" s="135">
        <v>1.1999999999999999E-3</v>
      </c>
      <c r="R361" s="135">
        <f t="shared" si="72"/>
        <v>7.1999999999999998E-3</v>
      </c>
      <c r="S361" s="135">
        <v>0</v>
      </c>
      <c r="T361" s="136">
        <f t="shared" si="73"/>
        <v>0</v>
      </c>
      <c r="AR361" s="137" t="s">
        <v>199</v>
      </c>
      <c r="AT361" s="137" t="s">
        <v>124</v>
      </c>
      <c r="AU361" s="137" t="s">
        <v>83</v>
      </c>
      <c r="AY361" s="13" t="s">
        <v>122</v>
      </c>
      <c r="BE361" s="138">
        <f t="shared" si="74"/>
        <v>0</v>
      </c>
      <c r="BF361" s="138">
        <f t="shared" si="75"/>
        <v>0</v>
      </c>
      <c r="BG361" s="138">
        <f t="shared" si="76"/>
        <v>0</v>
      </c>
      <c r="BH361" s="138">
        <f t="shared" si="77"/>
        <v>0</v>
      </c>
      <c r="BI361" s="138">
        <f t="shared" si="78"/>
        <v>0</v>
      </c>
      <c r="BJ361" s="13" t="s">
        <v>81</v>
      </c>
      <c r="BK361" s="138">
        <f t="shared" si="79"/>
        <v>0</v>
      </c>
      <c r="BL361" s="13" t="s">
        <v>199</v>
      </c>
      <c r="BM361" s="137" t="s">
        <v>944</v>
      </c>
    </row>
    <row r="362" spans="2:65" s="1" customFormat="1" ht="21.75" customHeight="1">
      <c r="B362" s="28"/>
      <c r="C362" s="125" t="s">
        <v>945</v>
      </c>
      <c r="D362" s="125" t="s">
        <v>124</v>
      </c>
      <c r="E362" s="126" t="s">
        <v>946</v>
      </c>
      <c r="F362" s="127" t="s">
        <v>947</v>
      </c>
      <c r="G362" s="128" t="s">
        <v>178</v>
      </c>
      <c r="H362" s="129">
        <v>5</v>
      </c>
      <c r="I362" s="130"/>
      <c r="J362" s="131">
        <f t="shared" si="70"/>
        <v>0</v>
      </c>
      <c r="K362" s="132"/>
      <c r="L362" s="28"/>
      <c r="M362" s="133" t="s">
        <v>1</v>
      </c>
      <c r="N362" s="134" t="s">
        <v>38</v>
      </c>
      <c r="P362" s="135">
        <f t="shared" si="71"/>
        <v>0</v>
      </c>
      <c r="Q362" s="135">
        <v>1.82E-3</v>
      </c>
      <c r="R362" s="135">
        <f t="shared" si="72"/>
        <v>9.1000000000000004E-3</v>
      </c>
      <c r="S362" s="135">
        <v>0</v>
      </c>
      <c r="T362" s="136">
        <f t="shared" si="73"/>
        <v>0</v>
      </c>
      <c r="AR362" s="137" t="s">
        <v>199</v>
      </c>
      <c r="AT362" s="137" t="s">
        <v>124</v>
      </c>
      <c r="AU362" s="137" t="s">
        <v>83</v>
      </c>
      <c r="AY362" s="13" t="s">
        <v>122</v>
      </c>
      <c r="BE362" s="138">
        <f t="shared" si="74"/>
        <v>0</v>
      </c>
      <c r="BF362" s="138">
        <f t="shared" si="75"/>
        <v>0</v>
      </c>
      <c r="BG362" s="138">
        <f t="shared" si="76"/>
        <v>0</v>
      </c>
      <c r="BH362" s="138">
        <f t="shared" si="77"/>
        <v>0</v>
      </c>
      <c r="BI362" s="138">
        <f t="shared" si="78"/>
        <v>0</v>
      </c>
      <c r="BJ362" s="13" t="s">
        <v>81</v>
      </c>
      <c r="BK362" s="138">
        <f t="shared" si="79"/>
        <v>0</v>
      </c>
      <c r="BL362" s="13" t="s">
        <v>199</v>
      </c>
      <c r="BM362" s="137" t="s">
        <v>948</v>
      </c>
    </row>
    <row r="363" spans="2:65" s="1" customFormat="1" ht="16.5" customHeight="1">
      <c r="B363" s="28"/>
      <c r="C363" s="125" t="s">
        <v>949</v>
      </c>
      <c r="D363" s="125" t="s">
        <v>124</v>
      </c>
      <c r="E363" s="126" t="s">
        <v>950</v>
      </c>
      <c r="F363" s="127" t="s">
        <v>951</v>
      </c>
      <c r="G363" s="128" t="s">
        <v>178</v>
      </c>
      <c r="H363" s="129">
        <v>2</v>
      </c>
      <c r="I363" s="130"/>
      <c r="J363" s="131">
        <f t="shared" si="70"/>
        <v>0</v>
      </c>
      <c r="K363" s="132"/>
      <c r="L363" s="28"/>
      <c r="M363" s="133" t="s">
        <v>1</v>
      </c>
      <c r="N363" s="134" t="s">
        <v>38</v>
      </c>
      <c r="P363" s="135">
        <f t="shared" si="71"/>
        <v>0</v>
      </c>
      <c r="Q363" s="135">
        <v>4.2999999999999999E-4</v>
      </c>
      <c r="R363" s="135">
        <f t="shared" si="72"/>
        <v>8.5999999999999998E-4</v>
      </c>
      <c r="S363" s="135">
        <v>0</v>
      </c>
      <c r="T363" s="136">
        <f t="shared" si="73"/>
        <v>0</v>
      </c>
      <c r="AR363" s="137" t="s">
        <v>199</v>
      </c>
      <c r="AT363" s="137" t="s">
        <v>124</v>
      </c>
      <c r="AU363" s="137" t="s">
        <v>83</v>
      </c>
      <c r="AY363" s="13" t="s">
        <v>122</v>
      </c>
      <c r="BE363" s="138">
        <f t="shared" si="74"/>
        <v>0</v>
      </c>
      <c r="BF363" s="138">
        <f t="shared" si="75"/>
        <v>0</v>
      </c>
      <c r="BG363" s="138">
        <f t="shared" si="76"/>
        <v>0</v>
      </c>
      <c r="BH363" s="138">
        <f t="shared" si="77"/>
        <v>0</v>
      </c>
      <c r="BI363" s="138">
        <f t="shared" si="78"/>
        <v>0</v>
      </c>
      <c r="BJ363" s="13" t="s">
        <v>81</v>
      </c>
      <c r="BK363" s="138">
        <f t="shared" si="79"/>
        <v>0</v>
      </c>
      <c r="BL363" s="13" t="s">
        <v>199</v>
      </c>
      <c r="BM363" s="137" t="s">
        <v>952</v>
      </c>
    </row>
    <row r="364" spans="2:65" s="1" customFormat="1" ht="24.15" customHeight="1">
      <c r="B364" s="28"/>
      <c r="C364" s="125" t="s">
        <v>953</v>
      </c>
      <c r="D364" s="125" t="s">
        <v>124</v>
      </c>
      <c r="E364" s="126" t="s">
        <v>954</v>
      </c>
      <c r="F364" s="127" t="s">
        <v>955</v>
      </c>
      <c r="G364" s="128" t="s">
        <v>178</v>
      </c>
      <c r="H364" s="129">
        <v>7</v>
      </c>
      <c r="I364" s="130"/>
      <c r="J364" s="131">
        <f t="shared" si="70"/>
        <v>0</v>
      </c>
      <c r="K364" s="132"/>
      <c r="L364" s="28"/>
      <c r="M364" s="133" t="s">
        <v>1</v>
      </c>
      <c r="N364" s="134" t="s">
        <v>38</v>
      </c>
      <c r="P364" s="135">
        <f t="shared" si="71"/>
        <v>0</v>
      </c>
      <c r="Q364" s="135">
        <v>3.5E-4</v>
      </c>
      <c r="R364" s="135">
        <f t="shared" si="72"/>
        <v>2.4499999999999999E-3</v>
      </c>
      <c r="S364" s="135">
        <v>0</v>
      </c>
      <c r="T364" s="136">
        <f t="shared" si="73"/>
        <v>0</v>
      </c>
      <c r="AR364" s="137" t="s">
        <v>199</v>
      </c>
      <c r="AT364" s="137" t="s">
        <v>124</v>
      </c>
      <c r="AU364" s="137" t="s">
        <v>83</v>
      </c>
      <c r="AY364" s="13" t="s">
        <v>122</v>
      </c>
      <c r="BE364" s="138">
        <f t="shared" si="74"/>
        <v>0</v>
      </c>
      <c r="BF364" s="138">
        <f t="shared" si="75"/>
        <v>0</v>
      </c>
      <c r="BG364" s="138">
        <f t="shared" si="76"/>
        <v>0</v>
      </c>
      <c r="BH364" s="138">
        <f t="shared" si="77"/>
        <v>0</v>
      </c>
      <c r="BI364" s="138">
        <f t="shared" si="78"/>
        <v>0</v>
      </c>
      <c r="BJ364" s="13" t="s">
        <v>81</v>
      </c>
      <c r="BK364" s="138">
        <f t="shared" si="79"/>
        <v>0</v>
      </c>
      <c r="BL364" s="13" t="s">
        <v>199</v>
      </c>
      <c r="BM364" s="137" t="s">
        <v>956</v>
      </c>
    </row>
    <row r="365" spans="2:65" s="1" customFormat="1" ht="24.15" customHeight="1">
      <c r="B365" s="28"/>
      <c r="C365" s="125" t="s">
        <v>957</v>
      </c>
      <c r="D365" s="125" t="s">
        <v>124</v>
      </c>
      <c r="E365" s="126" t="s">
        <v>958</v>
      </c>
      <c r="F365" s="127" t="s">
        <v>959</v>
      </c>
      <c r="G365" s="128" t="s">
        <v>178</v>
      </c>
      <c r="H365" s="129">
        <v>6</v>
      </c>
      <c r="I365" s="130"/>
      <c r="J365" s="131">
        <f t="shared" si="70"/>
        <v>0</v>
      </c>
      <c r="K365" s="132"/>
      <c r="L365" s="28"/>
      <c r="M365" s="133" t="s">
        <v>1</v>
      </c>
      <c r="N365" s="134" t="s">
        <v>38</v>
      </c>
      <c r="P365" s="135">
        <f t="shared" si="71"/>
        <v>0</v>
      </c>
      <c r="Q365" s="135">
        <v>3.5E-4</v>
      </c>
      <c r="R365" s="135">
        <f t="shared" si="72"/>
        <v>2.0999999999999999E-3</v>
      </c>
      <c r="S365" s="135">
        <v>0</v>
      </c>
      <c r="T365" s="136">
        <f t="shared" si="73"/>
        <v>0</v>
      </c>
      <c r="AR365" s="137" t="s">
        <v>199</v>
      </c>
      <c r="AT365" s="137" t="s">
        <v>124</v>
      </c>
      <c r="AU365" s="137" t="s">
        <v>83</v>
      </c>
      <c r="AY365" s="13" t="s">
        <v>122</v>
      </c>
      <c r="BE365" s="138">
        <f t="shared" si="74"/>
        <v>0</v>
      </c>
      <c r="BF365" s="138">
        <f t="shared" si="75"/>
        <v>0</v>
      </c>
      <c r="BG365" s="138">
        <f t="shared" si="76"/>
        <v>0</v>
      </c>
      <c r="BH365" s="138">
        <f t="shared" si="77"/>
        <v>0</v>
      </c>
      <c r="BI365" s="138">
        <f t="shared" si="78"/>
        <v>0</v>
      </c>
      <c r="BJ365" s="13" t="s">
        <v>81</v>
      </c>
      <c r="BK365" s="138">
        <f t="shared" si="79"/>
        <v>0</v>
      </c>
      <c r="BL365" s="13" t="s">
        <v>199</v>
      </c>
      <c r="BM365" s="137" t="s">
        <v>960</v>
      </c>
    </row>
    <row r="366" spans="2:65" s="1" customFormat="1" ht="21.75" customHeight="1">
      <c r="B366" s="28"/>
      <c r="C366" s="125" t="s">
        <v>961</v>
      </c>
      <c r="D366" s="125" t="s">
        <v>124</v>
      </c>
      <c r="E366" s="126" t="s">
        <v>962</v>
      </c>
      <c r="F366" s="127" t="s">
        <v>963</v>
      </c>
      <c r="G366" s="128" t="s">
        <v>964</v>
      </c>
      <c r="H366" s="129">
        <v>14</v>
      </c>
      <c r="I366" s="130"/>
      <c r="J366" s="131">
        <f t="shared" si="70"/>
        <v>0</v>
      </c>
      <c r="K366" s="132"/>
      <c r="L366" s="28"/>
      <c r="M366" s="133" t="s">
        <v>1</v>
      </c>
      <c r="N366" s="134" t="s">
        <v>38</v>
      </c>
      <c r="P366" s="135">
        <f t="shared" si="71"/>
        <v>0</v>
      </c>
      <c r="Q366" s="135">
        <v>2.92E-2</v>
      </c>
      <c r="R366" s="135">
        <f t="shared" si="72"/>
        <v>0.4088</v>
      </c>
      <c r="S366" s="135">
        <v>0</v>
      </c>
      <c r="T366" s="136">
        <f t="shared" si="73"/>
        <v>0</v>
      </c>
      <c r="AR366" s="137" t="s">
        <v>199</v>
      </c>
      <c r="AT366" s="137" t="s">
        <v>124</v>
      </c>
      <c r="AU366" s="137" t="s">
        <v>83</v>
      </c>
      <c r="AY366" s="13" t="s">
        <v>122</v>
      </c>
      <c r="BE366" s="138">
        <f t="shared" si="74"/>
        <v>0</v>
      </c>
      <c r="BF366" s="138">
        <f t="shared" si="75"/>
        <v>0</v>
      </c>
      <c r="BG366" s="138">
        <f t="shared" si="76"/>
        <v>0</v>
      </c>
      <c r="BH366" s="138">
        <f t="shared" si="77"/>
        <v>0</v>
      </c>
      <c r="BI366" s="138">
        <f t="shared" si="78"/>
        <v>0</v>
      </c>
      <c r="BJ366" s="13" t="s">
        <v>81</v>
      </c>
      <c r="BK366" s="138">
        <f t="shared" si="79"/>
        <v>0</v>
      </c>
      <c r="BL366" s="13" t="s">
        <v>199</v>
      </c>
      <c r="BM366" s="137" t="s">
        <v>965</v>
      </c>
    </row>
    <row r="367" spans="2:65" s="1" customFormat="1" ht="16.5" customHeight="1">
      <c r="B367" s="28"/>
      <c r="C367" s="125" t="s">
        <v>966</v>
      </c>
      <c r="D367" s="125" t="s">
        <v>124</v>
      </c>
      <c r="E367" s="126" t="s">
        <v>967</v>
      </c>
      <c r="F367" s="127" t="s">
        <v>968</v>
      </c>
      <c r="G367" s="128" t="s">
        <v>178</v>
      </c>
      <c r="H367" s="129">
        <v>1</v>
      </c>
      <c r="I367" s="130"/>
      <c r="J367" s="131">
        <f t="shared" si="70"/>
        <v>0</v>
      </c>
      <c r="K367" s="132"/>
      <c r="L367" s="28"/>
      <c r="M367" s="133" t="s">
        <v>1</v>
      </c>
      <c r="N367" s="134" t="s">
        <v>38</v>
      </c>
      <c r="P367" s="135">
        <f t="shared" si="71"/>
        <v>0</v>
      </c>
      <c r="Q367" s="135">
        <v>3.4259999999999999E-2</v>
      </c>
      <c r="R367" s="135">
        <f t="shared" si="72"/>
        <v>3.4259999999999999E-2</v>
      </c>
      <c r="S367" s="135">
        <v>0</v>
      </c>
      <c r="T367" s="136">
        <f t="shared" si="73"/>
        <v>0</v>
      </c>
      <c r="AR367" s="137" t="s">
        <v>199</v>
      </c>
      <c r="AT367" s="137" t="s">
        <v>124</v>
      </c>
      <c r="AU367" s="137" t="s">
        <v>83</v>
      </c>
      <c r="AY367" s="13" t="s">
        <v>122</v>
      </c>
      <c r="BE367" s="138">
        <f t="shared" si="74"/>
        <v>0</v>
      </c>
      <c r="BF367" s="138">
        <f t="shared" si="75"/>
        <v>0</v>
      </c>
      <c r="BG367" s="138">
        <f t="shared" si="76"/>
        <v>0</v>
      </c>
      <c r="BH367" s="138">
        <f t="shared" si="77"/>
        <v>0</v>
      </c>
      <c r="BI367" s="138">
        <f t="shared" si="78"/>
        <v>0</v>
      </c>
      <c r="BJ367" s="13" t="s">
        <v>81</v>
      </c>
      <c r="BK367" s="138">
        <f t="shared" si="79"/>
        <v>0</v>
      </c>
      <c r="BL367" s="13" t="s">
        <v>199</v>
      </c>
      <c r="BM367" s="137" t="s">
        <v>969</v>
      </c>
    </row>
    <row r="368" spans="2:65" s="1" customFormat="1" ht="16.5" customHeight="1">
      <c r="B368" s="28"/>
      <c r="C368" s="139" t="s">
        <v>970</v>
      </c>
      <c r="D368" s="139" t="s">
        <v>170</v>
      </c>
      <c r="E368" s="140" t="s">
        <v>971</v>
      </c>
      <c r="F368" s="141" t="s">
        <v>972</v>
      </c>
      <c r="G368" s="142" t="s">
        <v>178</v>
      </c>
      <c r="H368" s="143">
        <v>1</v>
      </c>
      <c r="I368" s="144"/>
      <c r="J368" s="145">
        <f t="shared" si="70"/>
        <v>0</v>
      </c>
      <c r="K368" s="146"/>
      <c r="L368" s="147"/>
      <c r="M368" s="148" t="s">
        <v>1</v>
      </c>
      <c r="N368" s="149" t="s">
        <v>38</v>
      </c>
      <c r="P368" s="135">
        <f t="shared" si="71"/>
        <v>0</v>
      </c>
      <c r="Q368" s="135">
        <v>2.9999999999999997E-4</v>
      </c>
      <c r="R368" s="135">
        <f t="shared" si="72"/>
        <v>2.9999999999999997E-4</v>
      </c>
      <c r="S368" s="135">
        <v>0</v>
      </c>
      <c r="T368" s="136">
        <f t="shared" si="73"/>
        <v>0</v>
      </c>
      <c r="AR368" s="137" t="s">
        <v>237</v>
      </c>
      <c r="AT368" s="137" t="s">
        <v>170</v>
      </c>
      <c r="AU368" s="137" t="s">
        <v>83</v>
      </c>
      <c r="AY368" s="13" t="s">
        <v>122</v>
      </c>
      <c r="BE368" s="138">
        <f t="shared" si="74"/>
        <v>0</v>
      </c>
      <c r="BF368" s="138">
        <f t="shared" si="75"/>
        <v>0</v>
      </c>
      <c r="BG368" s="138">
        <f t="shared" si="76"/>
        <v>0</v>
      </c>
      <c r="BH368" s="138">
        <f t="shared" si="77"/>
        <v>0</v>
      </c>
      <c r="BI368" s="138">
        <f t="shared" si="78"/>
        <v>0</v>
      </c>
      <c r="BJ368" s="13" t="s">
        <v>81</v>
      </c>
      <c r="BK368" s="138">
        <f t="shared" si="79"/>
        <v>0</v>
      </c>
      <c r="BL368" s="13" t="s">
        <v>199</v>
      </c>
      <c r="BM368" s="137" t="s">
        <v>973</v>
      </c>
    </row>
    <row r="369" spans="2:65" s="1" customFormat="1" ht="16.5" customHeight="1">
      <c r="B369" s="28"/>
      <c r="C369" s="139" t="s">
        <v>974</v>
      </c>
      <c r="D369" s="139" t="s">
        <v>170</v>
      </c>
      <c r="E369" s="140" t="s">
        <v>975</v>
      </c>
      <c r="F369" s="141" t="s">
        <v>976</v>
      </c>
      <c r="G369" s="142" t="s">
        <v>178</v>
      </c>
      <c r="H369" s="143">
        <v>4</v>
      </c>
      <c r="I369" s="144"/>
      <c r="J369" s="145">
        <f t="shared" si="70"/>
        <v>0</v>
      </c>
      <c r="K369" s="146"/>
      <c r="L369" s="147"/>
      <c r="M369" s="148" t="s">
        <v>1</v>
      </c>
      <c r="N369" s="149" t="s">
        <v>38</v>
      </c>
      <c r="P369" s="135">
        <f t="shared" si="71"/>
        <v>0</v>
      </c>
      <c r="Q369" s="135">
        <v>2.9999999999999997E-4</v>
      </c>
      <c r="R369" s="135">
        <f t="shared" si="72"/>
        <v>1.1999999999999999E-3</v>
      </c>
      <c r="S369" s="135">
        <v>0</v>
      </c>
      <c r="T369" s="136">
        <f t="shared" si="73"/>
        <v>0</v>
      </c>
      <c r="AR369" s="137" t="s">
        <v>237</v>
      </c>
      <c r="AT369" s="137" t="s">
        <v>170</v>
      </c>
      <c r="AU369" s="137" t="s">
        <v>83</v>
      </c>
      <c r="AY369" s="13" t="s">
        <v>122</v>
      </c>
      <c r="BE369" s="138">
        <f t="shared" si="74"/>
        <v>0</v>
      </c>
      <c r="BF369" s="138">
        <f t="shared" si="75"/>
        <v>0</v>
      </c>
      <c r="BG369" s="138">
        <f t="shared" si="76"/>
        <v>0</v>
      </c>
      <c r="BH369" s="138">
        <f t="shared" si="77"/>
        <v>0</v>
      </c>
      <c r="BI369" s="138">
        <f t="shared" si="78"/>
        <v>0</v>
      </c>
      <c r="BJ369" s="13" t="s">
        <v>81</v>
      </c>
      <c r="BK369" s="138">
        <f t="shared" si="79"/>
        <v>0</v>
      </c>
      <c r="BL369" s="13" t="s">
        <v>199</v>
      </c>
      <c r="BM369" s="137" t="s">
        <v>977</v>
      </c>
    </row>
    <row r="370" spans="2:65" s="1" customFormat="1" ht="16.5" customHeight="1">
      <c r="B370" s="28"/>
      <c r="C370" s="139" t="s">
        <v>978</v>
      </c>
      <c r="D370" s="139" t="s">
        <v>170</v>
      </c>
      <c r="E370" s="140" t="s">
        <v>979</v>
      </c>
      <c r="F370" s="141" t="s">
        <v>980</v>
      </c>
      <c r="G370" s="142" t="s">
        <v>178</v>
      </c>
      <c r="H370" s="143">
        <v>6</v>
      </c>
      <c r="I370" s="144"/>
      <c r="J370" s="145">
        <f t="shared" si="70"/>
        <v>0</v>
      </c>
      <c r="K370" s="146"/>
      <c r="L370" s="147"/>
      <c r="M370" s="148" t="s">
        <v>1</v>
      </c>
      <c r="N370" s="149" t="s">
        <v>38</v>
      </c>
      <c r="P370" s="135">
        <f t="shared" si="71"/>
        <v>0</v>
      </c>
      <c r="Q370" s="135">
        <v>2.9999999999999997E-4</v>
      </c>
      <c r="R370" s="135">
        <f t="shared" si="72"/>
        <v>1.8E-3</v>
      </c>
      <c r="S370" s="135">
        <v>0</v>
      </c>
      <c r="T370" s="136">
        <f t="shared" si="73"/>
        <v>0</v>
      </c>
      <c r="AR370" s="137" t="s">
        <v>237</v>
      </c>
      <c r="AT370" s="137" t="s">
        <v>170</v>
      </c>
      <c r="AU370" s="137" t="s">
        <v>83</v>
      </c>
      <c r="AY370" s="13" t="s">
        <v>122</v>
      </c>
      <c r="BE370" s="138">
        <f t="shared" si="74"/>
        <v>0</v>
      </c>
      <c r="BF370" s="138">
        <f t="shared" si="75"/>
        <v>0</v>
      </c>
      <c r="BG370" s="138">
        <f t="shared" si="76"/>
        <v>0</v>
      </c>
      <c r="BH370" s="138">
        <f t="shared" si="77"/>
        <v>0</v>
      </c>
      <c r="BI370" s="138">
        <f t="shared" si="78"/>
        <v>0</v>
      </c>
      <c r="BJ370" s="13" t="s">
        <v>81</v>
      </c>
      <c r="BK370" s="138">
        <f t="shared" si="79"/>
        <v>0</v>
      </c>
      <c r="BL370" s="13" t="s">
        <v>199</v>
      </c>
      <c r="BM370" s="137" t="s">
        <v>981</v>
      </c>
    </row>
    <row r="371" spans="2:65" s="1" customFormat="1" ht="16.5" customHeight="1">
      <c r="B371" s="28"/>
      <c r="C371" s="139" t="s">
        <v>982</v>
      </c>
      <c r="D371" s="139" t="s">
        <v>170</v>
      </c>
      <c r="E371" s="140" t="s">
        <v>983</v>
      </c>
      <c r="F371" s="141" t="s">
        <v>984</v>
      </c>
      <c r="G371" s="142" t="s">
        <v>985</v>
      </c>
      <c r="H371" s="143">
        <v>6</v>
      </c>
      <c r="I371" s="144"/>
      <c r="J371" s="145">
        <f t="shared" si="70"/>
        <v>0</v>
      </c>
      <c r="K371" s="146"/>
      <c r="L371" s="147"/>
      <c r="M371" s="148" t="s">
        <v>1</v>
      </c>
      <c r="N371" s="149" t="s">
        <v>38</v>
      </c>
      <c r="P371" s="135">
        <f t="shared" si="71"/>
        <v>0</v>
      </c>
      <c r="Q371" s="135">
        <v>1.24E-3</v>
      </c>
      <c r="R371" s="135">
        <f t="shared" si="72"/>
        <v>7.4400000000000004E-3</v>
      </c>
      <c r="S371" s="135">
        <v>0</v>
      </c>
      <c r="T371" s="136">
        <f t="shared" si="73"/>
        <v>0</v>
      </c>
      <c r="AR371" s="137" t="s">
        <v>237</v>
      </c>
      <c r="AT371" s="137" t="s">
        <v>170</v>
      </c>
      <c r="AU371" s="137" t="s">
        <v>83</v>
      </c>
      <c r="AY371" s="13" t="s">
        <v>122</v>
      </c>
      <c r="BE371" s="138">
        <f t="shared" si="74"/>
        <v>0</v>
      </c>
      <c r="BF371" s="138">
        <f t="shared" si="75"/>
        <v>0</v>
      </c>
      <c r="BG371" s="138">
        <f t="shared" si="76"/>
        <v>0</v>
      </c>
      <c r="BH371" s="138">
        <f t="shared" si="77"/>
        <v>0</v>
      </c>
      <c r="BI371" s="138">
        <f t="shared" si="78"/>
        <v>0</v>
      </c>
      <c r="BJ371" s="13" t="s">
        <v>81</v>
      </c>
      <c r="BK371" s="138">
        <f t="shared" si="79"/>
        <v>0</v>
      </c>
      <c r="BL371" s="13" t="s">
        <v>199</v>
      </c>
      <c r="BM371" s="137" t="s">
        <v>986</v>
      </c>
    </row>
    <row r="372" spans="2:65" s="1" customFormat="1" ht="16.5" customHeight="1">
      <c r="B372" s="28"/>
      <c r="C372" s="139" t="s">
        <v>987</v>
      </c>
      <c r="D372" s="139" t="s">
        <v>170</v>
      </c>
      <c r="E372" s="140" t="s">
        <v>988</v>
      </c>
      <c r="F372" s="141" t="s">
        <v>989</v>
      </c>
      <c r="G372" s="142" t="s">
        <v>985</v>
      </c>
      <c r="H372" s="143">
        <v>4</v>
      </c>
      <c r="I372" s="144"/>
      <c r="J372" s="145">
        <f t="shared" si="70"/>
        <v>0</v>
      </c>
      <c r="K372" s="146"/>
      <c r="L372" s="147"/>
      <c r="M372" s="148" t="s">
        <v>1</v>
      </c>
      <c r="N372" s="149" t="s">
        <v>38</v>
      </c>
      <c r="P372" s="135">
        <f t="shared" si="71"/>
        <v>0</v>
      </c>
      <c r="Q372" s="135">
        <v>1.49E-3</v>
      </c>
      <c r="R372" s="135">
        <f t="shared" si="72"/>
        <v>5.96E-3</v>
      </c>
      <c r="S372" s="135">
        <v>0</v>
      </c>
      <c r="T372" s="136">
        <f t="shared" si="73"/>
        <v>0</v>
      </c>
      <c r="AR372" s="137" t="s">
        <v>237</v>
      </c>
      <c r="AT372" s="137" t="s">
        <v>170</v>
      </c>
      <c r="AU372" s="137" t="s">
        <v>83</v>
      </c>
      <c r="AY372" s="13" t="s">
        <v>122</v>
      </c>
      <c r="BE372" s="138">
        <f t="shared" si="74"/>
        <v>0</v>
      </c>
      <c r="BF372" s="138">
        <f t="shared" si="75"/>
        <v>0</v>
      </c>
      <c r="BG372" s="138">
        <f t="shared" si="76"/>
        <v>0</v>
      </c>
      <c r="BH372" s="138">
        <f t="shared" si="77"/>
        <v>0</v>
      </c>
      <c r="BI372" s="138">
        <f t="shared" si="78"/>
        <v>0</v>
      </c>
      <c r="BJ372" s="13" t="s">
        <v>81</v>
      </c>
      <c r="BK372" s="138">
        <f t="shared" si="79"/>
        <v>0</v>
      </c>
      <c r="BL372" s="13" t="s">
        <v>199</v>
      </c>
      <c r="BM372" s="137" t="s">
        <v>990</v>
      </c>
    </row>
    <row r="373" spans="2:65" s="1" customFormat="1" ht="16.5" customHeight="1">
      <c r="B373" s="28"/>
      <c r="C373" s="139" t="s">
        <v>991</v>
      </c>
      <c r="D373" s="139" t="s">
        <v>170</v>
      </c>
      <c r="E373" s="140" t="s">
        <v>992</v>
      </c>
      <c r="F373" s="141" t="s">
        <v>993</v>
      </c>
      <c r="G373" s="142" t="s">
        <v>985</v>
      </c>
      <c r="H373" s="143">
        <v>1</v>
      </c>
      <c r="I373" s="144"/>
      <c r="J373" s="145">
        <f t="shared" si="70"/>
        <v>0</v>
      </c>
      <c r="K373" s="146"/>
      <c r="L373" s="147"/>
      <c r="M373" s="148" t="s">
        <v>1</v>
      </c>
      <c r="N373" s="149" t="s">
        <v>38</v>
      </c>
      <c r="P373" s="135">
        <f t="shared" si="71"/>
        <v>0</v>
      </c>
      <c r="Q373" s="135">
        <v>2.49E-3</v>
      </c>
      <c r="R373" s="135">
        <f t="shared" si="72"/>
        <v>2.49E-3</v>
      </c>
      <c r="S373" s="135">
        <v>0</v>
      </c>
      <c r="T373" s="136">
        <f t="shared" si="73"/>
        <v>0</v>
      </c>
      <c r="AR373" s="137" t="s">
        <v>237</v>
      </c>
      <c r="AT373" s="137" t="s">
        <v>170</v>
      </c>
      <c r="AU373" s="137" t="s">
        <v>83</v>
      </c>
      <c r="AY373" s="13" t="s">
        <v>122</v>
      </c>
      <c r="BE373" s="138">
        <f t="shared" si="74"/>
        <v>0</v>
      </c>
      <c r="BF373" s="138">
        <f t="shared" si="75"/>
        <v>0</v>
      </c>
      <c r="BG373" s="138">
        <f t="shared" si="76"/>
        <v>0</v>
      </c>
      <c r="BH373" s="138">
        <f t="shared" si="77"/>
        <v>0</v>
      </c>
      <c r="BI373" s="138">
        <f t="shared" si="78"/>
        <v>0</v>
      </c>
      <c r="BJ373" s="13" t="s">
        <v>81</v>
      </c>
      <c r="BK373" s="138">
        <f t="shared" si="79"/>
        <v>0</v>
      </c>
      <c r="BL373" s="13" t="s">
        <v>199</v>
      </c>
      <c r="BM373" s="137" t="s">
        <v>994</v>
      </c>
    </row>
    <row r="374" spans="2:65" s="1" customFormat="1" ht="16.5" customHeight="1">
      <c r="B374" s="28"/>
      <c r="C374" s="139" t="s">
        <v>995</v>
      </c>
      <c r="D374" s="139" t="s">
        <v>170</v>
      </c>
      <c r="E374" s="140" t="s">
        <v>996</v>
      </c>
      <c r="F374" s="141" t="s">
        <v>997</v>
      </c>
      <c r="G374" s="142" t="s">
        <v>178</v>
      </c>
      <c r="H374" s="143">
        <v>1</v>
      </c>
      <c r="I374" s="144"/>
      <c r="J374" s="145">
        <f t="shared" si="70"/>
        <v>0</v>
      </c>
      <c r="K374" s="146"/>
      <c r="L374" s="147"/>
      <c r="M374" s="148" t="s">
        <v>1</v>
      </c>
      <c r="N374" s="149" t="s">
        <v>38</v>
      </c>
      <c r="P374" s="135">
        <f t="shared" si="71"/>
        <v>0</v>
      </c>
      <c r="Q374" s="135">
        <v>1.3299999999999999E-2</v>
      </c>
      <c r="R374" s="135">
        <f t="shared" si="72"/>
        <v>1.3299999999999999E-2</v>
      </c>
      <c r="S374" s="135">
        <v>0</v>
      </c>
      <c r="T374" s="136">
        <f t="shared" si="73"/>
        <v>0</v>
      </c>
      <c r="AR374" s="137" t="s">
        <v>237</v>
      </c>
      <c r="AT374" s="137" t="s">
        <v>170</v>
      </c>
      <c r="AU374" s="137" t="s">
        <v>83</v>
      </c>
      <c r="AY374" s="13" t="s">
        <v>122</v>
      </c>
      <c r="BE374" s="138">
        <f t="shared" si="74"/>
        <v>0</v>
      </c>
      <c r="BF374" s="138">
        <f t="shared" si="75"/>
        <v>0</v>
      </c>
      <c r="BG374" s="138">
        <f t="shared" si="76"/>
        <v>0</v>
      </c>
      <c r="BH374" s="138">
        <f t="shared" si="77"/>
        <v>0</v>
      </c>
      <c r="BI374" s="138">
        <f t="shared" si="78"/>
        <v>0</v>
      </c>
      <c r="BJ374" s="13" t="s">
        <v>81</v>
      </c>
      <c r="BK374" s="138">
        <f t="shared" si="79"/>
        <v>0</v>
      </c>
      <c r="BL374" s="13" t="s">
        <v>199</v>
      </c>
      <c r="BM374" s="137" t="s">
        <v>998</v>
      </c>
    </row>
    <row r="375" spans="2:65" s="1" customFormat="1" ht="16.5" customHeight="1">
      <c r="B375" s="28"/>
      <c r="C375" s="139" t="s">
        <v>999</v>
      </c>
      <c r="D375" s="139" t="s">
        <v>170</v>
      </c>
      <c r="E375" s="140" t="s">
        <v>1000</v>
      </c>
      <c r="F375" s="141" t="s">
        <v>1001</v>
      </c>
      <c r="G375" s="142" t="s">
        <v>178</v>
      </c>
      <c r="H375" s="143">
        <v>1</v>
      </c>
      <c r="I375" s="144"/>
      <c r="J375" s="145">
        <f t="shared" si="70"/>
        <v>0</v>
      </c>
      <c r="K375" s="146"/>
      <c r="L375" s="147"/>
      <c r="M375" s="148" t="s">
        <v>1</v>
      </c>
      <c r="N375" s="149" t="s">
        <v>38</v>
      </c>
      <c r="P375" s="135">
        <f t="shared" si="71"/>
        <v>0</v>
      </c>
      <c r="Q375" s="135">
        <v>2.8999999999999998E-3</v>
      </c>
      <c r="R375" s="135">
        <f t="shared" si="72"/>
        <v>2.8999999999999998E-3</v>
      </c>
      <c r="S375" s="135">
        <v>0</v>
      </c>
      <c r="T375" s="136">
        <f t="shared" si="73"/>
        <v>0</v>
      </c>
      <c r="AR375" s="137" t="s">
        <v>237</v>
      </c>
      <c r="AT375" s="137" t="s">
        <v>170</v>
      </c>
      <c r="AU375" s="137" t="s">
        <v>83</v>
      </c>
      <c r="AY375" s="13" t="s">
        <v>122</v>
      </c>
      <c r="BE375" s="138">
        <f t="shared" si="74"/>
        <v>0</v>
      </c>
      <c r="BF375" s="138">
        <f t="shared" si="75"/>
        <v>0</v>
      </c>
      <c r="BG375" s="138">
        <f t="shared" si="76"/>
        <v>0</v>
      </c>
      <c r="BH375" s="138">
        <f t="shared" si="77"/>
        <v>0</v>
      </c>
      <c r="BI375" s="138">
        <f t="shared" si="78"/>
        <v>0</v>
      </c>
      <c r="BJ375" s="13" t="s">
        <v>81</v>
      </c>
      <c r="BK375" s="138">
        <f t="shared" si="79"/>
        <v>0</v>
      </c>
      <c r="BL375" s="13" t="s">
        <v>199</v>
      </c>
      <c r="BM375" s="137" t="s">
        <v>1002</v>
      </c>
    </row>
    <row r="376" spans="2:65" s="1" customFormat="1" ht="16.5" customHeight="1">
      <c r="B376" s="28"/>
      <c r="C376" s="139" t="s">
        <v>1003</v>
      </c>
      <c r="D376" s="139" t="s">
        <v>170</v>
      </c>
      <c r="E376" s="140" t="s">
        <v>1004</v>
      </c>
      <c r="F376" s="141" t="s">
        <v>1005</v>
      </c>
      <c r="G376" s="142" t="s">
        <v>178</v>
      </c>
      <c r="H376" s="143">
        <v>1</v>
      </c>
      <c r="I376" s="144"/>
      <c r="J376" s="145">
        <f t="shared" si="70"/>
        <v>0</v>
      </c>
      <c r="K376" s="146"/>
      <c r="L376" s="147"/>
      <c r="M376" s="148" t="s">
        <v>1</v>
      </c>
      <c r="N376" s="149" t="s">
        <v>38</v>
      </c>
      <c r="P376" s="135">
        <f t="shared" si="71"/>
        <v>0</v>
      </c>
      <c r="Q376" s="135">
        <v>1.3899999999999999E-2</v>
      </c>
      <c r="R376" s="135">
        <f t="shared" si="72"/>
        <v>1.3899999999999999E-2</v>
      </c>
      <c r="S376" s="135">
        <v>0</v>
      </c>
      <c r="T376" s="136">
        <f t="shared" si="73"/>
        <v>0</v>
      </c>
      <c r="AR376" s="137" t="s">
        <v>237</v>
      </c>
      <c r="AT376" s="137" t="s">
        <v>170</v>
      </c>
      <c r="AU376" s="137" t="s">
        <v>83</v>
      </c>
      <c r="AY376" s="13" t="s">
        <v>122</v>
      </c>
      <c r="BE376" s="138">
        <f t="shared" si="74"/>
        <v>0</v>
      </c>
      <c r="BF376" s="138">
        <f t="shared" si="75"/>
        <v>0</v>
      </c>
      <c r="BG376" s="138">
        <f t="shared" si="76"/>
        <v>0</v>
      </c>
      <c r="BH376" s="138">
        <f t="shared" si="77"/>
        <v>0</v>
      </c>
      <c r="BI376" s="138">
        <f t="shared" si="78"/>
        <v>0</v>
      </c>
      <c r="BJ376" s="13" t="s">
        <v>81</v>
      </c>
      <c r="BK376" s="138">
        <f t="shared" si="79"/>
        <v>0</v>
      </c>
      <c r="BL376" s="13" t="s">
        <v>199</v>
      </c>
      <c r="BM376" s="137" t="s">
        <v>1006</v>
      </c>
    </row>
    <row r="377" spans="2:65" s="1" customFormat="1" ht="16.5" customHeight="1">
      <c r="B377" s="28"/>
      <c r="C377" s="139" t="s">
        <v>1007</v>
      </c>
      <c r="D377" s="139" t="s">
        <v>170</v>
      </c>
      <c r="E377" s="140" t="s">
        <v>1008</v>
      </c>
      <c r="F377" s="141" t="s">
        <v>1009</v>
      </c>
      <c r="G377" s="142" t="s">
        <v>178</v>
      </c>
      <c r="H377" s="143">
        <v>1</v>
      </c>
      <c r="I377" s="144"/>
      <c r="J377" s="145">
        <f t="shared" si="70"/>
        <v>0</v>
      </c>
      <c r="K377" s="146"/>
      <c r="L377" s="147"/>
      <c r="M377" s="148" t="s">
        <v>1</v>
      </c>
      <c r="N377" s="149" t="s">
        <v>38</v>
      </c>
      <c r="P377" s="135">
        <f t="shared" si="71"/>
        <v>0</v>
      </c>
      <c r="Q377" s="135">
        <v>2.76E-2</v>
      </c>
      <c r="R377" s="135">
        <f t="shared" si="72"/>
        <v>2.76E-2</v>
      </c>
      <c r="S377" s="135">
        <v>0</v>
      </c>
      <c r="T377" s="136">
        <f t="shared" si="73"/>
        <v>0</v>
      </c>
      <c r="AR377" s="137" t="s">
        <v>237</v>
      </c>
      <c r="AT377" s="137" t="s">
        <v>170</v>
      </c>
      <c r="AU377" s="137" t="s">
        <v>83</v>
      </c>
      <c r="AY377" s="13" t="s">
        <v>122</v>
      </c>
      <c r="BE377" s="138">
        <f t="shared" si="74"/>
        <v>0</v>
      </c>
      <c r="BF377" s="138">
        <f t="shared" si="75"/>
        <v>0</v>
      </c>
      <c r="BG377" s="138">
        <f t="shared" si="76"/>
        <v>0</v>
      </c>
      <c r="BH377" s="138">
        <f t="shared" si="77"/>
        <v>0</v>
      </c>
      <c r="BI377" s="138">
        <f t="shared" si="78"/>
        <v>0</v>
      </c>
      <c r="BJ377" s="13" t="s">
        <v>81</v>
      </c>
      <c r="BK377" s="138">
        <f t="shared" si="79"/>
        <v>0</v>
      </c>
      <c r="BL377" s="13" t="s">
        <v>199</v>
      </c>
      <c r="BM377" s="137" t="s">
        <v>1010</v>
      </c>
    </row>
    <row r="378" spans="2:65" s="1" customFormat="1" ht="16.5" customHeight="1">
      <c r="B378" s="28"/>
      <c r="C378" s="139" t="s">
        <v>1011</v>
      </c>
      <c r="D378" s="139" t="s">
        <v>170</v>
      </c>
      <c r="E378" s="140" t="s">
        <v>1012</v>
      </c>
      <c r="F378" s="141" t="s">
        <v>1013</v>
      </c>
      <c r="G378" s="142" t="s">
        <v>178</v>
      </c>
      <c r="H378" s="143">
        <v>1</v>
      </c>
      <c r="I378" s="144"/>
      <c r="J378" s="145">
        <f t="shared" si="70"/>
        <v>0</v>
      </c>
      <c r="K378" s="146"/>
      <c r="L378" s="147"/>
      <c r="M378" s="148" t="s">
        <v>1</v>
      </c>
      <c r="N378" s="149" t="s">
        <v>38</v>
      </c>
      <c r="P378" s="135">
        <f t="shared" si="71"/>
        <v>0</v>
      </c>
      <c r="Q378" s="135">
        <v>3.2000000000000002E-3</v>
      </c>
      <c r="R378" s="135">
        <f t="shared" si="72"/>
        <v>3.2000000000000002E-3</v>
      </c>
      <c r="S378" s="135">
        <v>0</v>
      </c>
      <c r="T378" s="136">
        <f t="shared" si="73"/>
        <v>0</v>
      </c>
      <c r="AR378" s="137" t="s">
        <v>237</v>
      </c>
      <c r="AT378" s="137" t="s">
        <v>170</v>
      </c>
      <c r="AU378" s="137" t="s">
        <v>83</v>
      </c>
      <c r="AY378" s="13" t="s">
        <v>122</v>
      </c>
      <c r="BE378" s="138">
        <f t="shared" si="74"/>
        <v>0</v>
      </c>
      <c r="BF378" s="138">
        <f t="shared" si="75"/>
        <v>0</v>
      </c>
      <c r="BG378" s="138">
        <f t="shared" si="76"/>
        <v>0</v>
      </c>
      <c r="BH378" s="138">
        <f t="shared" si="77"/>
        <v>0</v>
      </c>
      <c r="BI378" s="138">
        <f t="shared" si="78"/>
        <v>0</v>
      </c>
      <c r="BJ378" s="13" t="s">
        <v>81</v>
      </c>
      <c r="BK378" s="138">
        <f t="shared" si="79"/>
        <v>0</v>
      </c>
      <c r="BL378" s="13" t="s">
        <v>199</v>
      </c>
      <c r="BM378" s="137" t="s">
        <v>1014</v>
      </c>
    </row>
    <row r="379" spans="2:65" s="1" customFormat="1" ht="24.15" customHeight="1">
      <c r="B379" s="28"/>
      <c r="C379" s="125" t="s">
        <v>1015</v>
      </c>
      <c r="D379" s="125" t="s">
        <v>124</v>
      </c>
      <c r="E379" s="126" t="s">
        <v>1016</v>
      </c>
      <c r="F379" s="127" t="s">
        <v>1017</v>
      </c>
      <c r="G379" s="128" t="s">
        <v>224</v>
      </c>
      <c r="H379" s="129">
        <v>3500</v>
      </c>
      <c r="I379" s="130"/>
      <c r="J379" s="131">
        <f t="shared" si="70"/>
        <v>0</v>
      </c>
      <c r="K379" s="132"/>
      <c r="L379" s="28"/>
      <c r="M379" s="133" t="s">
        <v>1</v>
      </c>
      <c r="N379" s="134" t="s">
        <v>38</v>
      </c>
      <c r="P379" s="135">
        <f t="shared" si="71"/>
        <v>0</v>
      </c>
      <c r="Q379" s="135">
        <v>1.9000000000000001E-4</v>
      </c>
      <c r="R379" s="135">
        <f t="shared" si="72"/>
        <v>0.66500000000000004</v>
      </c>
      <c r="S379" s="135">
        <v>0</v>
      </c>
      <c r="T379" s="136">
        <f t="shared" si="73"/>
        <v>0</v>
      </c>
      <c r="AR379" s="137" t="s">
        <v>199</v>
      </c>
      <c r="AT379" s="137" t="s">
        <v>124</v>
      </c>
      <c r="AU379" s="137" t="s">
        <v>83</v>
      </c>
      <c r="AY379" s="13" t="s">
        <v>122</v>
      </c>
      <c r="BE379" s="138">
        <f t="shared" si="74"/>
        <v>0</v>
      </c>
      <c r="BF379" s="138">
        <f t="shared" si="75"/>
        <v>0</v>
      </c>
      <c r="BG379" s="138">
        <f t="shared" si="76"/>
        <v>0</v>
      </c>
      <c r="BH379" s="138">
        <f t="shared" si="77"/>
        <v>0</v>
      </c>
      <c r="BI379" s="138">
        <f t="shared" si="78"/>
        <v>0</v>
      </c>
      <c r="BJ379" s="13" t="s">
        <v>81</v>
      </c>
      <c r="BK379" s="138">
        <f t="shared" si="79"/>
        <v>0</v>
      </c>
      <c r="BL379" s="13" t="s">
        <v>199</v>
      </c>
      <c r="BM379" s="137" t="s">
        <v>1018</v>
      </c>
    </row>
    <row r="380" spans="2:65" s="1" customFormat="1" ht="24.15" customHeight="1">
      <c r="B380" s="28"/>
      <c r="C380" s="125" t="s">
        <v>1019</v>
      </c>
      <c r="D380" s="125" t="s">
        <v>124</v>
      </c>
      <c r="E380" s="126" t="s">
        <v>1020</v>
      </c>
      <c r="F380" s="127" t="s">
        <v>1021</v>
      </c>
      <c r="G380" s="128" t="s">
        <v>224</v>
      </c>
      <c r="H380" s="129">
        <v>130</v>
      </c>
      <c r="I380" s="130"/>
      <c r="J380" s="131">
        <f t="shared" si="70"/>
        <v>0</v>
      </c>
      <c r="K380" s="132"/>
      <c r="L380" s="28"/>
      <c r="M380" s="133" t="s">
        <v>1</v>
      </c>
      <c r="N380" s="134" t="s">
        <v>38</v>
      </c>
      <c r="P380" s="135">
        <f t="shared" si="71"/>
        <v>0</v>
      </c>
      <c r="Q380" s="135">
        <v>3.5E-4</v>
      </c>
      <c r="R380" s="135">
        <f t="shared" si="72"/>
        <v>4.5499999999999999E-2</v>
      </c>
      <c r="S380" s="135">
        <v>0</v>
      </c>
      <c r="T380" s="136">
        <f t="shared" si="73"/>
        <v>0</v>
      </c>
      <c r="AR380" s="137" t="s">
        <v>199</v>
      </c>
      <c r="AT380" s="137" t="s">
        <v>124</v>
      </c>
      <c r="AU380" s="137" t="s">
        <v>83</v>
      </c>
      <c r="AY380" s="13" t="s">
        <v>122</v>
      </c>
      <c r="BE380" s="138">
        <f t="shared" si="74"/>
        <v>0</v>
      </c>
      <c r="BF380" s="138">
        <f t="shared" si="75"/>
        <v>0</v>
      </c>
      <c r="BG380" s="138">
        <f t="shared" si="76"/>
        <v>0</v>
      </c>
      <c r="BH380" s="138">
        <f t="shared" si="77"/>
        <v>0</v>
      </c>
      <c r="BI380" s="138">
        <f t="shared" si="78"/>
        <v>0</v>
      </c>
      <c r="BJ380" s="13" t="s">
        <v>81</v>
      </c>
      <c r="BK380" s="138">
        <f t="shared" si="79"/>
        <v>0</v>
      </c>
      <c r="BL380" s="13" t="s">
        <v>199</v>
      </c>
      <c r="BM380" s="137" t="s">
        <v>1022</v>
      </c>
    </row>
    <row r="381" spans="2:65" s="1" customFormat="1" ht="21.75" customHeight="1">
      <c r="B381" s="28"/>
      <c r="C381" s="125" t="s">
        <v>1023</v>
      </c>
      <c r="D381" s="125" t="s">
        <v>124</v>
      </c>
      <c r="E381" s="126" t="s">
        <v>1024</v>
      </c>
      <c r="F381" s="127" t="s">
        <v>1025</v>
      </c>
      <c r="G381" s="128" t="s">
        <v>224</v>
      </c>
      <c r="H381" s="129">
        <v>3550</v>
      </c>
      <c r="I381" s="130"/>
      <c r="J381" s="131">
        <f t="shared" si="70"/>
        <v>0</v>
      </c>
      <c r="K381" s="132"/>
      <c r="L381" s="28"/>
      <c r="M381" s="133" t="s">
        <v>1</v>
      </c>
      <c r="N381" s="134" t="s">
        <v>38</v>
      </c>
      <c r="P381" s="135">
        <f t="shared" si="71"/>
        <v>0</v>
      </c>
      <c r="Q381" s="135">
        <v>1.0000000000000001E-5</v>
      </c>
      <c r="R381" s="135">
        <f t="shared" si="72"/>
        <v>3.5500000000000004E-2</v>
      </c>
      <c r="S381" s="135">
        <v>0</v>
      </c>
      <c r="T381" s="136">
        <f t="shared" si="73"/>
        <v>0</v>
      </c>
      <c r="AR381" s="137" t="s">
        <v>199</v>
      </c>
      <c r="AT381" s="137" t="s">
        <v>124</v>
      </c>
      <c r="AU381" s="137" t="s">
        <v>83</v>
      </c>
      <c r="AY381" s="13" t="s">
        <v>122</v>
      </c>
      <c r="BE381" s="138">
        <f t="shared" si="74"/>
        <v>0</v>
      </c>
      <c r="BF381" s="138">
        <f t="shared" si="75"/>
        <v>0</v>
      </c>
      <c r="BG381" s="138">
        <f t="shared" si="76"/>
        <v>0</v>
      </c>
      <c r="BH381" s="138">
        <f t="shared" si="77"/>
        <v>0</v>
      </c>
      <c r="BI381" s="138">
        <f t="shared" si="78"/>
        <v>0</v>
      </c>
      <c r="BJ381" s="13" t="s">
        <v>81</v>
      </c>
      <c r="BK381" s="138">
        <f t="shared" si="79"/>
        <v>0</v>
      </c>
      <c r="BL381" s="13" t="s">
        <v>199</v>
      </c>
      <c r="BM381" s="137" t="s">
        <v>1026</v>
      </c>
    </row>
    <row r="382" spans="2:65" s="1" customFormat="1" ht="24.15" customHeight="1">
      <c r="B382" s="28"/>
      <c r="C382" s="125" t="s">
        <v>1027</v>
      </c>
      <c r="D382" s="125" t="s">
        <v>124</v>
      </c>
      <c r="E382" s="126" t="s">
        <v>1028</v>
      </c>
      <c r="F382" s="127" t="s">
        <v>1029</v>
      </c>
      <c r="G382" s="128" t="s">
        <v>224</v>
      </c>
      <c r="H382" s="129">
        <v>80</v>
      </c>
      <c r="I382" s="130"/>
      <c r="J382" s="131">
        <f t="shared" si="70"/>
        <v>0</v>
      </c>
      <c r="K382" s="132"/>
      <c r="L382" s="28"/>
      <c r="M382" s="133" t="s">
        <v>1</v>
      </c>
      <c r="N382" s="134" t="s">
        <v>38</v>
      </c>
      <c r="P382" s="135">
        <f t="shared" si="71"/>
        <v>0</v>
      </c>
      <c r="Q382" s="135">
        <v>1.0000000000000001E-5</v>
      </c>
      <c r="R382" s="135">
        <f t="shared" si="72"/>
        <v>8.0000000000000004E-4</v>
      </c>
      <c r="S382" s="135">
        <v>0</v>
      </c>
      <c r="T382" s="136">
        <f t="shared" si="73"/>
        <v>0</v>
      </c>
      <c r="AR382" s="137" t="s">
        <v>199</v>
      </c>
      <c r="AT382" s="137" t="s">
        <v>124</v>
      </c>
      <c r="AU382" s="137" t="s">
        <v>83</v>
      </c>
      <c r="AY382" s="13" t="s">
        <v>122</v>
      </c>
      <c r="BE382" s="138">
        <f t="shared" si="74"/>
        <v>0</v>
      </c>
      <c r="BF382" s="138">
        <f t="shared" si="75"/>
        <v>0</v>
      </c>
      <c r="BG382" s="138">
        <f t="shared" si="76"/>
        <v>0</v>
      </c>
      <c r="BH382" s="138">
        <f t="shared" si="77"/>
        <v>0</v>
      </c>
      <c r="BI382" s="138">
        <f t="shared" si="78"/>
        <v>0</v>
      </c>
      <c r="BJ382" s="13" t="s">
        <v>81</v>
      </c>
      <c r="BK382" s="138">
        <f t="shared" si="79"/>
        <v>0</v>
      </c>
      <c r="BL382" s="13" t="s">
        <v>199</v>
      </c>
      <c r="BM382" s="137" t="s">
        <v>1030</v>
      </c>
    </row>
    <row r="383" spans="2:65" s="1" customFormat="1" ht="24.15" customHeight="1">
      <c r="B383" s="28"/>
      <c r="C383" s="125" t="s">
        <v>1031</v>
      </c>
      <c r="D383" s="125" t="s">
        <v>124</v>
      </c>
      <c r="E383" s="126" t="s">
        <v>1032</v>
      </c>
      <c r="F383" s="127" t="s">
        <v>1033</v>
      </c>
      <c r="G383" s="128" t="s">
        <v>642</v>
      </c>
      <c r="H383" s="154"/>
      <c r="I383" s="130"/>
      <c r="J383" s="131">
        <f t="shared" si="70"/>
        <v>0</v>
      </c>
      <c r="K383" s="132"/>
      <c r="L383" s="28"/>
      <c r="M383" s="133" t="s">
        <v>1</v>
      </c>
      <c r="N383" s="134" t="s">
        <v>38</v>
      </c>
      <c r="P383" s="135">
        <f t="shared" si="71"/>
        <v>0</v>
      </c>
      <c r="Q383" s="135">
        <v>0</v>
      </c>
      <c r="R383" s="135">
        <f t="shared" si="72"/>
        <v>0</v>
      </c>
      <c r="S383" s="135">
        <v>0</v>
      </c>
      <c r="T383" s="136">
        <f t="shared" si="73"/>
        <v>0</v>
      </c>
      <c r="AR383" s="137" t="s">
        <v>199</v>
      </c>
      <c r="AT383" s="137" t="s">
        <v>124</v>
      </c>
      <c r="AU383" s="137" t="s">
        <v>83</v>
      </c>
      <c r="AY383" s="13" t="s">
        <v>122</v>
      </c>
      <c r="BE383" s="138">
        <f t="shared" si="74"/>
        <v>0</v>
      </c>
      <c r="BF383" s="138">
        <f t="shared" si="75"/>
        <v>0</v>
      </c>
      <c r="BG383" s="138">
        <f t="shared" si="76"/>
        <v>0</v>
      </c>
      <c r="BH383" s="138">
        <f t="shared" si="77"/>
        <v>0</v>
      </c>
      <c r="BI383" s="138">
        <f t="shared" si="78"/>
        <v>0</v>
      </c>
      <c r="BJ383" s="13" t="s">
        <v>81</v>
      </c>
      <c r="BK383" s="138">
        <f t="shared" si="79"/>
        <v>0</v>
      </c>
      <c r="BL383" s="13" t="s">
        <v>199</v>
      </c>
      <c r="BM383" s="137" t="s">
        <v>1034</v>
      </c>
    </row>
    <row r="384" spans="2:65" s="11" customFormat="1" ht="22.8" customHeight="1">
      <c r="B384" s="113"/>
      <c r="D384" s="114" t="s">
        <v>72</v>
      </c>
      <c r="E384" s="123" t="s">
        <v>1035</v>
      </c>
      <c r="F384" s="123" t="s">
        <v>1036</v>
      </c>
      <c r="I384" s="116"/>
      <c r="J384" s="124">
        <f>BK384</f>
        <v>0</v>
      </c>
      <c r="L384" s="113"/>
      <c r="M384" s="118"/>
      <c r="P384" s="119">
        <f>SUM(P385:P386)</f>
        <v>0</v>
      </c>
      <c r="R384" s="119">
        <f>SUM(R385:R386)</f>
        <v>5.7999999999999996E-3</v>
      </c>
      <c r="T384" s="120">
        <f>SUM(T385:T386)</f>
        <v>0</v>
      </c>
      <c r="AR384" s="114" t="s">
        <v>83</v>
      </c>
      <c r="AT384" s="121" t="s">
        <v>72</v>
      </c>
      <c r="AU384" s="121" t="s">
        <v>81</v>
      </c>
      <c r="AY384" s="114" t="s">
        <v>122</v>
      </c>
      <c r="BK384" s="122">
        <f>SUM(BK385:BK386)</f>
        <v>0</v>
      </c>
    </row>
    <row r="385" spans="2:65" s="1" customFormat="1" ht="16.5" customHeight="1">
      <c r="B385" s="28"/>
      <c r="C385" s="139" t="s">
        <v>1037</v>
      </c>
      <c r="D385" s="139" t="s">
        <v>170</v>
      </c>
      <c r="E385" s="140" t="s">
        <v>1038</v>
      </c>
      <c r="F385" s="141" t="s">
        <v>1039</v>
      </c>
      <c r="G385" s="142" t="s">
        <v>178</v>
      </c>
      <c r="H385" s="143">
        <v>1</v>
      </c>
      <c r="I385" s="144"/>
      <c r="J385" s="145">
        <f>ROUND(I385*H385,2)</f>
        <v>0</v>
      </c>
      <c r="K385" s="146"/>
      <c r="L385" s="147"/>
      <c r="M385" s="148" t="s">
        <v>1</v>
      </c>
      <c r="N385" s="149" t="s">
        <v>38</v>
      </c>
      <c r="P385" s="135">
        <f>O385*H385</f>
        <v>0</v>
      </c>
      <c r="Q385" s="135">
        <v>5.7999999999999996E-3</v>
      </c>
      <c r="R385" s="135">
        <f>Q385*H385</f>
        <v>5.7999999999999996E-3</v>
      </c>
      <c r="S385" s="135">
        <v>0</v>
      </c>
      <c r="T385" s="136">
        <f>S385*H385</f>
        <v>0</v>
      </c>
      <c r="AR385" s="137" t="s">
        <v>237</v>
      </c>
      <c r="AT385" s="137" t="s">
        <v>170</v>
      </c>
      <c r="AU385" s="137" t="s">
        <v>83</v>
      </c>
      <c r="AY385" s="13" t="s">
        <v>122</v>
      </c>
      <c r="BE385" s="138">
        <f>IF(N385="základní",J385,0)</f>
        <v>0</v>
      </c>
      <c r="BF385" s="138">
        <f>IF(N385="snížená",J385,0)</f>
        <v>0</v>
      </c>
      <c r="BG385" s="138">
        <f>IF(N385="zákl. přenesená",J385,0)</f>
        <v>0</v>
      </c>
      <c r="BH385" s="138">
        <f>IF(N385="sníž. přenesená",J385,0)</f>
        <v>0</v>
      </c>
      <c r="BI385" s="138">
        <f>IF(N385="nulová",J385,0)</f>
        <v>0</v>
      </c>
      <c r="BJ385" s="13" t="s">
        <v>81</v>
      </c>
      <c r="BK385" s="138">
        <f>ROUND(I385*H385,2)</f>
        <v>0</v>
      </c>
      <c r="BL385" s="13" t="s">
        <v>199</v>
      </c>
      <c r="BM385" s="137" t="s">
        <v>1040</v>
      </c>
    </row>
    <row r="386" spans="2:65" s="1" customFormat="1" ht="76.8">
      <c r="B386" s="28"/>
      <c r="D386" s="150" t="s">
        <v>188</v>
      </c>
      <c r="F386" s="151" t="s">
        <v>1041</v>
      </c>
      <c r="I386" s="152"/>
      <c r="L386" s="28"/>
      <c r="M386" s="153"/>
      <c r="T386" s="52"/>
      <c r="AT386" s="13" t="s">
        <v>188</v>
      </c>
      <c r="AU386" s="13" t="s">
        <v>83</v>
      </c>
    </row>
    <row r="387" spans="2:65" s="11" customFormat="1" ht="22.8" customHeight="1">
      <c r="B387" s="113"/>
      <c r="D387" s="114" t="s">
        <v>72</v>
      </c>
      <c r="E387" s="123" t="s">
        <v>1042</v>
      </c>
      <c r="F387" s="123" t="s">
        <v>1043</v>
      </c>
      <c r="I387" s="116"/>
      <c r="J387" s="124">
        <f>BK387</f>
        <v>0</v>
      </c>
      <c r="L387" s="113"/>
      <c r="M387" s="118"/>
      <c r="P387" s="119">
        <f>SUM(P388:P452)</f>
        <v>0</v>
      </c>
      <c r="R387" s="119">
        <f>SUM(R388:R452)</f>
        <v>2.5357199999999995</v>
      </c>
      <c r="T387" s="120">
        <f>SUM(T388:T452)</f>
        <v>1.6125799999999999</v>
      </c>
      <c r="AR387" s="114" t="s">
        <v>83</v>
      </c>
      <c r="AT387" s="121" t="s">
        <v>72</v>
      </c>
      <c r="AU387" s="121" t="s">
        <v>81</v>
      </c>
      <c r="AY387" s="114" t="s">
        <v>122</v>
      </c>
      <c r="BK387" s="122">
        <f>SUM(BK388:BK452)</f>
        <v>0</v>
      </c>
    </row>
    <row r="388" spans="2:65" s="1" customFormat="1" ht="16.5" customHeight="1">
      <c r="B388" s="28"/>
      <c r="C388" s="139" t="s">
        <v>1044</v>
      </c>
      <c r="D388" s="139" t="s">
        <v>170</v>
      </c>
      <c r="E388" s="140" t="s">
        <v>1045</v>
      </c>
      <c r="F388" s="141" t="s">
        <v>1046</v>
      </c>
      <c r="G388" s="142" t="s">
        <v>178</v>
      </c>
      <c r="H388" s="143">
        <v>2</v>
      </c>
      <c r="I388" s="144"/>
      <c r="J388" s="145">
        <f t="shared" ref="J388:J394" si="80">ROUND(I388*H388,2)</f>
        <v>0</v>
      </c>
      <c r="K388" s="146"/>
      <c r="L388" s="147"/>
      <c r="M388" s="148" t="s">
        <v>1</v>
      </c>
      <c r="N388" s="149" t="s">
        <v>38</v>
      </c>
      <c r="P388" s="135">
        <f t="shared" ref="P388:P394" si="81">O388*H388</f>
        <v>0</v>
      </c>
      <c r="Q388" s="135">
        <v>1.4200000000000001E-2</v>
      </c>
      <c r="R388" s="135">
        <f t="shared" ref="R388:R394" si="82">Q388*H388</f>
        <v>2.8400000000000002E-2</v>
      </c>
      <c r="S388" s="135">
        <v>0</v>
      </c>
      <c r="T388" s="136">
        <f t="shared" ref="T388:T394" si="83">S388*H388</f>
        <v>0</v>
      </c>
      <c r="AR388" s="137" t="s">
        <v>237</v>
      </c>
      <c r="AT388" s="137" t="s">
        <v>170</v>
      </c>
      <c r="AU388" s="137" t="s">
        <v>83</v>
      </c>
      <c r="AY388" s="13" t="s">
        <v>122</v>
      </c>
      <c r="BE388" s="138">
        <f t="shared" ref="BE388:BE394" si="84">IF(N388="základní",J388,0)</f>
        <v>0</v>
      </c>
      <c r="BF388" s="138">
        <f t="shared" ref="BF388:BF394" si="85">IF(N388="snížená",J388,0)</f>
        <v>0</v>
      </c>
      <c r="BG388" s="138">
        <f t="shared" ref="BG388:BG394" si="86">IF(N388="zákl. přenesená",J388,0)</f>
        <v>0</v>
      </c>
      <c r="BH388" s="138">
        <f t="shared" ref="BH388:BH394" si="87">IF(N388="sníž. přenesená",J388,0)</f>
        <v>0</v>
      </c>
      <c r="BI388" s="138">
        <f t="shared" ref="BI388:BI394" si="88">IF(N388="nulová",J388,0)</f>
        <v>0</v>
      </c>
      <c r="BJ388" s="13" t="s">
        <v>81</v>
      </c>
      <c r="BK388" s="138">
        <f t="shared" ref="BK388:BK394" si="89">ROUND(I388*H388,2)</f>
        <v>0</v>
      </c>
      <c r="BL388" s="13" t="s">
        <v>199</v>
      </c>
      <c r="BM388" s="137" t="s">
        <v>1047</v>
      </c>
    </row>
    <row r="389" spans="2:65" s="1" customFormat="1" ht="16.5" customHeight="1">
      <c r="B389" s="28"/>
      <c r="C389" s="125" t="s">
        <v>1048</v>
      </c>
      <c r="D389" s="125" t="s">
        <v>124</v>
      </c>
      <c r="E389" s="126" t="s">
        <v>1049</v>
      </c>
      <c r="F389" s="127" t="s">
        <v>1050</v>
      </c>
      <c r="G389" s="128" t="s">
        <v>964</v>
      </c>
      <c r="H389" s="129">
        <v>26</v>
      </c>
      <c r="I389" s="130"/>
      <c r="J389" s="131">
        <f t="shared" si="80"/>
        <v>0</v>
      </c>
      <c r="K389" s="132"/>
      <c r="L389" s="28"/>
      <c r="M389" s="133" t="s">
        <v>1</v>
      </c>
      <c r="N389" s="134" t="s">
        <v>38</v>
      </c>
      <c r="P389" s="135">
        <f t="shared" si="81"/>
        <v>0</v>
      </c>
      <c r="Q389" s="135">
        <v>0</v>
      </c>
      <c r="R389" s="135">
        <f t="shared" si="82"/>
        <v>0</v>
      </c>
      <c r="S389" s="135">
        <v>3.4200000000000001E-2</v>
      </c>
      <c r="T389" s="136">
        <f t="shared" si="83"/>
        <v>0.88919999999999999</v>
      </c>
      <c r="AR389" s="137" t="s">
        <v>128</v>
      </c>
      <c r="AT389" s="137" t="s">
        <v>124</v>
      </c>
      <c r="AU389" s="137" t="s">
        <v>83</v>
      </c>
      <c r="AY389" s="13" t="s">
        <v>122</v>
      </c>
      <c r="BE389" s="138">
        <f t="shared" si="84"/>
        <v>0</v>
      </c>
      <c r="BF389" s="138">
        <f t="shared" si="85"/>
        <v>0</v>
      </c>
      <c r="BG389" s="138">
        <f t="shared" si="86"/>
        <v>0</v>
      </c>
      <c r="BH389" s="138">
        <f t="shared" si="87"/>
        <v>0</v>
      </c>
      <c r="BI389" s="138">
        <f t="shared" si="88"/>
        <v>0</v>
      </c>
      <c r="BJ389" s="13" t="s">
        <v>81</v>
      </c>
      <c r="BK389" s="138">
        <f t="shared" si="89"/>
        <v>0</v>
      </c>
      <c r="BL389" s="13" t="s">
        <v>128</v>
      </c>
      <c r="BM389" s="137" t="s">
        <v>1051</v>
      </c>
    </row>
    <row r="390" spans="2:65" s="1" customFormat="1" ht="16.5" customHeight="1">
      <c r="B390" s="28"/>
      <c r="C390" s="125" t="s">
        <v>1052</v>
      </c>
      <c r="D390" s="125" t="s">
        <v>124</v>
      </c>
      <c r="E390" s="126" t="s">
        <v>1053</v>
      </c>
      <c r="F390" s="127" t="s">
        <v>1054</v>
      </c>
      <c r="G390" s="128" t="s">
        <v>964</v>
      </c>
      <c r="H390" s="129">
        <v>9</v>
      </c>
      <c r="I390" s="130"/>
      <c r="J390" s="131">
        <f t="shared" si="80"/>
        <v>0</v>
      </c>
      <c r="K390" s="132"/>
      <c r="L390" s="28"/>
      <c r="M390" s="133" t="s">
        <v>1</v>
      </c>
      <c r="N390" s="134" t="s">
        <v>38</v>
      </c>
      <c r="P390" s="135">
        <f t="shared" si="81"/>
        <v>0</v>
      </c>
      <c r="Q390" s="135">
        <v>3.7599999999999999E-3</v>
      </c>
      <c r="R390" s="135">
        <f t="shared" si="82"/>
        <v>3.3840000000000002E-2</v>
      </c>
      <c r="S390" s="135">
        <v>0</v>
      </c>
      <c r="T390" s="136">
        <f t="shared" si="83"/>
        <v>0</v>
      </c>
      <c r="AR390" s="137" t="s">
        <v>199</v>
      </c>
      <c r="AT390" s="137" t="s">
        <v>124</v>
      </c>
      <c r="AU390" s="137" t="s">
        <v>83</v>
      </c>
      <c r="AY390" s="13" t="s">
        <v>122</v>
      </c>
      <c r="BE390" s="138">
        <f t="shared" si="84"/>
        <v>0</v>
      </c>
      <c r="BF390" s="138">
        <f t="shared" si="85"/>
        <v>0</v>
      </c>
      <c r="BG390" s="138">
        <f t="shared" si="86"/>
        <v>0</v>
      </c>
      <c r="BH390" s="138">
        <f t="shared" si="87"/>
        <v>0</v>
      </c>
      <c r="BI390" s="138">
        <f t="shared" si="88"/>
        <v>0</v>
      </c>
      <c r="BJ390" s="13" t="s">
        <v>81</v>
      </c>
      <c r="BK390" s="138">
        <f t="shared" si="89"/>
        <v>0</v>
      </c>
      <c r="BL390" s="13" t="s">
        <v>199</v>
      </c>
      <c r="BM390" s="137" t="s">
        <v>1055</v>
      </c>
    </row>
    <row r="391" spans="2:65" s="1" customFormat="1" ht="21.75" customHeight="1">
      <c r="B391" s="28"/>
      <c r="C391" s="125" t="s">
        <v>1056</v>
      </c>
      <c r="D391" s="125" t="s">
        <v>124</v>
      </c>
      <c r="E391" s="126" t="s">
        <v>1057</v>
      </c>
      <c r="F391" s="127" t="s">
        <v>1058</v>
      </c>
      <c r="G391" s="128" t="s">
        <v>964</v>
      </c>
      <c r="H391" s="129">
        <v>39</v>
      </c>
      <c r="I391" s="130"/>
      <c r="J391" s="131">
        <f t="shared" si="80"/>
        <v>0</v>
      </c>
      <c r="K391" s="132"/>
      <c r="L391" s="28"/>
      <c r="M391" s="133" t="s">
        <v>1</v>
      </c>
      <c r="N391" s="134" t="s">
        <v>38</v>
      </c>
      <c r="P391" s="135">
        <f t="shared" si="81"/>
        <v>0</v>
      </c>
      <c r="Q391" s="135">
        <v>1.6969999999999999E-2</v>
      </c>
      <c r="R391" s="135">
        <f t="shared" si="82"/>
        <v>0.66182999999999992</v>
      </c>
      <c r="S391" s="135">
        <v>0</v>
      </c>
      <c r="T391" s="136">
        <f t="shared" si="83"/>
        <v>0</v>
      </c>
      <c r="AR391" s="137" t="s">
        <v>199</v>
      </c>
      <c r="AT391" s="137" t="s">
        <v>124</v>
      </c>
      <c r="AU391" s="137" t="s">
        <v>83</v>
      </c>
      <c r="AY391" s="13" t="s">
        <v>122</v>
      </c>
      <c r="BE391" s="138">
        <f t="shared" si="84"/>
        <v>0</v>
      </c>
      <c r="BF391" s="138">
        <f t="shared" si="85"/>
        <v>0</v>
      </c>
      <c r="BG391" s="138">
        <f t="shared" si="86"/>
        <v>0</v>
      </c>
      <c r="BH391" s="138">
        <f t="shared" si="87"/>
        <v>0</v>
      </c>
      <c r="BI391" s="138">
        <f t="shared" si="88"/>
        <v>0</v>
      </c>
      <c r="BJ391" s="13" t="s">
        <v>81</v>
      </c>
      <c r="BK391" s="138">
        <f t="shared" si="89"/>
        <v>0</v>
      </c>
      <c r="BL391" s="13" t="s">
        <v>199</v>
      </c>
      <c r="BM391" s="137" t="s">
        <v>1059</v>
      </c>
    </row>
    <row r="392" spans="2:65" s="1" customFormat="1" ht="16.5" customHeight="1">
      <c r="B392" s="28"/>
      <c r="C392" s="125" t="s">
        <v>1060</v>
      </c>
      <c r="D392" s="125" t="s">
        <v>124</v>
      </c>
      <c r="E392" s="126" t="s">
        <v>1061</v>
      </c>
      <c r="F392" s="127" t="s">
        <v>1062</v>
      </c>
      <c r="G392" s="128" t="s">
        <v>178</v>
      </c>
      <c r="H392" s="129">
        <v>8</v>
      </c>
      <c r="I392" s="130"/>
      <c r="J392" s="131">
        <f t="shared" si="80"/>
        <v>0</v>
      </c>
      <c r="K392" s="132"/>
      <c r="L392" s="28"/>
      <c r="M392" s="133" t="s">
        <v>1</v>
      </c>
      <c r="N392" s="134" t="s">
        <v>38</v>
      </c>
      <c r="P392" s="135">
        <f t="shared" si="81"/>
        <v>0</v>
      </c>
      <c r="Q392" s="135">
        <v>2.47E-3</v>
      </c>
      <c r="R392" s="135">
        <f t="shared" si="82"/>
        <v>1.976E-2</v>
      </c>
      <c r="S392" s="135">
        <v>0</v>
      </c>
      <c r="T392" s="136">
        <f t="shared" si="83"/>
        <v>0</v>
      </c>
      <c r="AR392" s="137" t="s">
        <v>199</v>
      </c>
      <c r="AT392" s="137" t="s">
        <v>124</v>
      </c>
      <c r="AU392" s="137" t="s">
        <v>83</v>
      </c>
      <c r="AY392" s="13" t="s">
        <v>122</v>
      </c>
      <c r="BE392" s="138">
        <f t="shared" si="84"/>
        <v>0</v>
      </c>
      <c r="BF392" s="138">
        <f t="shared" si="85"/>
        <v>0</v>
      </c>
      <c r="BG392" s="138">
        <f t="shared" si="86"/>
        <v>0</v>
      </c>
      <c r="BH392" s="138">
        <f t="shared" si="87"/>
        <v>0</v>
      </c>
      <c r="BI392" s="138">
        <f t="shared" si="88"/>
        <v>0</v>
      </c>
      <c r="BJ392" s="13" t="s">
        <v>81</v>
      </c>
      <c r="BK392" s="138">
        <f t="shared" si="89"/>
        <v>0</v>
      </c>
      <c r="BL392" s="13" t="s">
        <v>199</v>
      </c>
      <c r="BM392" s="137" t="s">
        <v>1063</v>
      </c>
    </row>
    <row r="393" spans="2:65" s="1" customFormat="1" ht="16.5" customHeight="1">
      <c r="B393" s="28"/>
      <c r="C393" s="139" t="s">
        <v>1064</v>
      </c>
      <c r="D393" s="139" t="s">
        <v>170</v>
      </c>
      <c r="E393" s="140" t="s">
        <v>1065</v>
      </c>
      <c r="F393" s="141" t="s">
        <v>1066</v>
      </c>
      <c r="G393" s="142" t="s">
        <v>178</v>
      </c>
      <c r="H393" s="143">
        <v>5</v>
      </c>
      <c r="I393" s="144"/>
      <c r="J393" s="145">
        <f t="shared" si="80"/>
        <v>0</v>
      </c>
      <c r="K393" s="146"/>
      <c r="L393" s="147"/>
      <c r="M393" s="148" t="s">
        <v>1</v>
      </c>
      <c r="N393" s="149" t="s">
        <v>38</v>
      </c>
      <c r="P393" s="135">
        <f t="shared" si="81"/>
        <v>0</v>
      </c>
      <c r="Q393" s="135">
        <v>2.1899999999999999E-2</v>
      </c>
      <c r="R393" s="135">
        <f t="shared" si="82"/>
        <v>0.1095</v>
      </c>
      <c r="S393" s="135">
        <v>0</v>
      </c>
      <c r="T393" s="136">
        <f t="shared" si="83"/>
        <v>0</v>
      </c>
      <c r="AR393" s="137" t="s">
        <v>237</v>
      </c>
      <c r="AT393" s="137" t="s">
        <v>170</v>
      </c>
      <c r="AU393" s="137" t="s">
        <v>83</v>
      </c>
      <c r="AY393" s="13" t="s">
        <v>122</v>
      </c>
      <c r="BE393" s="138">
        <f t="shared" si="84"/>
        <v>0</v>
      </c>
      <c r="BF393" s="138">
        <f t="shared" si="85"/>
        <v>0</v>
      </c>
      <c r="BG393" s="138">
        <f t="shared" si="86"/>
        <v>0</v>
      </c>
      <c r="BH393" s="138">
        <f t="shared" si="87"/>
        <v>0</v>
      </c>
      <c r="BI393" s="138">
        <f t="shared" si="88"/>
        <v>0</v>
      </c>
      <c r="BJ393" s="13" t="s">
        <v>81</v>
      </c>
      <c r="BK393" s="138">
        <f t="shared" si="89"/>
        <v>0</v>
      </c>
      <c r="BL393" s="13" t="s">
        <v>199</v>
      </c>
      <c r="BM393" s="137" t="s">
        <v>1067</v>
      </c>
    </row>
    <row r="394" spans="2:65" s="1" customFormat="1" ht="16.5" customHeight="1">
      <c r="B394" s="28"/>
      <c r="C394" s="139" t="s">
        <v>1068</v>
      </c>
      <c r="D394" s="139" t="s">
        <v>170</v>
      </c>
      <c r="E394" s="140" t="s">
        <v>1069</v>
      </c>
      <c r="F394" s="141" t="s">
        <v>1070</v>
      </c>
      <c r="G394" s="142" t="s">
        <v>178</v>
      </c>
      <c r="H394" s="143">
        <v>3</v>
      </c>
      <c r="I394" s="144"/>
      <c r="J394" s="145">
        <f t="shared" si="80"/>
        <v>0</v>
      </c>
      <c r="K394" s="146"/>
      <c r="L394" s="147"/>
      <c r="M394" s="148" t="s">
        <v>1</v>
      </c>
      <c r="N394" s="149" t="s">
        <v>38</v>
      </c>
      <c r="P394" s="135">
        <f t="shared" si="81"/>
        <v>0</v>
      </c>
      <c r="Q394" s="135">
        <v>2.1899999999999999E-2</v>
      </c>
      <c r="R394" s="135">
        <f t="shared" si="82"/>
        <v>6.5699999999999995E-2</v>
      </c>
      <c r="S394" s="135">
        <v>0</v>
      </c>
      <c r="T394" s="136">
        <f t="shared" si="83"/>
        <v>0</v>
      </c>
      <c r="AR394" s="137" t="s">
        <v>237</v>
      </c>
      <c r="AT394" s="137" t="s">
        <v>170</v>
      </c>
      <c r="AU394" s="137" t="s">
        <v>83</v>
      </c>
      <c r="AY394" s="13" t="s">
        <v>122</v>
      </c>
      <c r="BE394" s="138">
        <f t="shared" si="84"/>
        <v>0</v>
      </c>
      <c r="BF394" s="138">
        <f t="shared" si="85"/>
        <v>0</v>
      </c>
      <c r="BG394" s="138">
        <f t="shared" si="86"/>
        <v>0</v>
      </c>
      <c r="BH394" s="138">
        <f t="shared" si="87"/>
        <v>0</v>
      </c>
      <c r="BI394" s="138">
        <f t="shared" si="88"/>
        <v>0</v>
      </c>
      <c r="BJ394" s="13" t="s">
        <v>81</v>
      </c>
      <c r="BK394" s="138">
        <f t="shared" si="89"/>
        <v>0</v>
      </c>
      <c r="BL394" s="13" t="s">
        <v>199</v>
      </c>
      <c r="BM394" s="137" t="s">
        <v>1071</v>
      </c>
    </row>
    <row r="395" spans="2:65" s="1" customFormat="1" ht="28.8">
      <c r="B395" s="28"/>
      <c r="D395" s="150" t="s">
        <v>188</v>
      </c>
      <c r="F395" s="151" t="s">
        <v>1072</v>
      </c>
      <c r="I395" s="152"/>
      <c r="L395" s="28"/>
      <c r="M395" s="153"/>
      <c r="T395" s="52"/>
      <c r="AT395" s="13" t="s">
        <v>188</v>
      </c>
      <c r="AU395" s="13" t="s">
        <v>83</v>
      </c>
    </row>
    <row r="396" spans="2:65" s="1" customFormat="1" ht="16.5" customHeight="1">
      <c r="B396" s="28"/>
      <c r="C396" s="139" t="s">
        <v>1073</v>
      </c>
      <c r="D396" s="139" t="s">
        <v>170</v>
      </c>
      <c r="E396" s="140" t="s">
        <v>1074</v>
      </c>
      <c r="F396" s="141" t="s">
        <v>1075</v>
      </c>
      <c r="G396" s="142" t="s">
        <v>178</v>
      </c>
      <c r="H396" s="143">
        <v>3</v>
      </c>
      <c r="I396" s="144"/>
      <c r="J396" s="145">
        <f t="shared" ref="J396:J420" si="90">ROUND(I396*H396,2)</f>
        <v>0</v>
      </c>
      <c r="K396" s="146"/>
      <c r="L396" s="147"/>
      <c r="M396" s="148" t="s">
        <v>1</v>
      </c>
      <c r="N396" s="149" t="s">
        <v>38</v>
      </c>
      <c r="P396" s="135">
        <f t="shared" ref="P396:P420" si="91">O396*H396</f>
        <v>0</v>
      </c>
      <c r="Q396" s="135">
        <v>8.5999999999999998E-4</v>
      </c>
      <c r="R396" s="135">
        <f t="shared" ref="R396:R420" si="92">Q396*H396</f>
        <v>2.5799999999999998E-3</v>
      </c>
      <c r="S396" s="135">
        <v>0</v>
      </c>
      <c r="T396" s="136">
        <f t="shared" ref="T396:T420" si="93">S396*H396</f>
        <v>0</v>
      </c>
      <c r="AR396" s="137" t="s">
        <v>237</v>
      </c>
      <c r="AT396" s="137" t="s">
        <v>170</v>
      </c>
      <c r="AU396" s="137" t="s">
        <v>83</v>
      </c>
      <c r="AY396" s="13" t="s">
        <v>122</v>
      </c>
      <c r="BE396" s="138">
        <f t="shared" ref="BE396:BE420" si="94">IF(N396="základní",J396,0)</f>
        <v>0</v>
      </c>
      <c r="BF396" s="138">
        <f t="shared" ref="BF396:BF420" si="95">IF(N396="snížená",J396,0)</f>
        <v>0</v>
      </c>
      <c r="BG396" s="138">
        <f t="shared" ref="BG396:BG420" si="96">IF(N396="zákl. přenesená",J396,0)</f>
        <v>0</v>
      </c>
      <c r="BH396" s="138">
        <f t="shared" ref="BH396:BH420" si="97">IF(N396="sníž. přenesená",J396,0)</f>
        <v>0</v>
      </c>
      <c r="BI396" s="138">
        <f t="shared" ref="BI396:BI420" si="98">IF(N396="nulová",J396,0)</f>
        <v>0</v>
      </c>
      <c r="BJ396" s="13" t="s">
        <v>81</v>
      </c>
      <c r="BK396" s="138">
        <f t="shared" ref="BK396:BK420" si="99">ROUND(I396*H396,2)</f>
        <v>0</v>
      </c>
      <c r="BL396" s="13" t="s">
        <v>199</v>
      </c>
      <c r="BM396" s="137" t="s">
        <v>1076</v>
      </c>
    </row>
    <row r="397" spans="2:65" s="1" customFormat="1" ht="16.5" customHeight="1">
      <c r="B397" s="28"/>
      <c r="C397" s="125" t="s">
        <v>1077</v>
      </c>
      <c r="D397" s="125" t="s">
        <v>124</v>
      </c>
      <c r="E397" s="126" t="s">
        <v>1078</v>
      </c>
      <c r="F397" s="127" t="s">
        <v>1079</v>
      </c>
      <c r="G397" s="128" t="s">
        <v>964</v>
      </c>
      <c r="H397" s="129">
        <v>20</v>
      </c>
      <c r="I397" s="130"/>
      <c r="J397" s="131">
        <f t="shared" si="90"/>
        <v>0</v>
      </c>
      <c r="K397" s="132"/>
      <c r="L397" s="28"/>
      <c r="M397" s="133" t="s">
        <v>1</v>
      </c>
      <c r="N397" s="134" t="s">
        <v>38</v>
      </c>
      <c r="P397" s="135">
        <f t="shared" si="91"/>
        <v>0</v>
      </c>
      <c r="Q397" s="135">
        <v>1.908E-2</v>
      </c>
      <c r="R397" s="135">
        <f t="shared" si="92"/>
        <v>0.38159999999999999</v>
      </c>
      <c r="S397" s="135">
        <v>0</v>
      </c>
      <c r="T397" s="136">
        <f t="shared" si="93"/>
        <v>0</v>
      </c>
      <c r="AR397" s="137" t="s">
        <v>199</v>
      </c>
      <c r="AT397" s="137" t="s">
        <v>124</v>
      </c>
      <c r="AU397" s="137" t="s">
        <v>83</v>
      </c>
      <c r="AY397" s="13" t="s">
        <v>122</v>
      </c>
      <c r="BE397" s="138">
        <f t="shared" si="94"/>
        <v>0</v>
      </c>
      <c r="BF397" s="138">
        <f t="shared" si="95"/>
        <v>0</v>
      </c>
      <c r="BG397" s="138">
        <f t="shared" si="96"/>
        <v>0</v>
      </c>
      <c r="BH397" s="138">
        <f t="shared" si="97"/>
        <v>0</v>
      </c>
      <c r="BI397" s="138">
        <f t="shared" si="98"/>
        <v>0</v>
      </c>
      <c r="BJ397" s="13" t="s">
        <v>81</v>
      </c>
      <c r="BK397" s="138">
        <f t="shared" si="99"/>
        <v>0</v>
      </c>
      <c r="BL397" s="13" t="s">
        <v>199</v>
      </c>
      <c r="BM397" s="137" t="s">
        <v>1080</v>
      </c>
    </row>
    <row r="398" spans="2:65" s="1" customFormat="1" ht="16.5" customHeight="1">
      <c r="B398" s="28"/>
      <c r="C398" s="125" t="s">
        <v>1081</v>
      </c>
      <c r="D398" s="125" t="s">
        <v>124</v>
      </c>
      <c r="E398" s="126" t="s">
        <v>1082</v>
      </c>
      <c r="F398" s="127" t="s">
        <v>1083</v>
      </c>
      <c r="G398" s="128" t="s">
        <v>964</v>
      </c>
      <c r="H398" s="129">
        <v>19</v>
      </c>
      <c r="I398" s="130"/>
      <c r="J398" s="131">
        <f t="shared" si="90"/>
        <v>0</v>
      </c>
      <c r="K398" s="132"/>
      <c r="L398" s="28"/>
      <c r="M398" s="133" t="s">
        <v>1</v>
      </c>
      <c r="N398" s="134" t="s">
        <v>38</v>
      </c>
      <c r="P398" s="135">
        <f t="shared" si="91"/>
        <v>0</v>
      </c>
      <c r="Q398" s="135">
        <v>0</v>
      </c>
      <c r="R398" s="135">
        <f t="shared" si="92"/>
        <v>0</v>
      </c>
      <c r="S398" s="135">
        <v>1.9460000000000002E-2</v>
      </c>
      <c r="T398" s="136">
        <f t="shared" si="93"/>
        <v>0.36974000000000001</v>
      </c>
      <c r="AR398" s="137" t="s">
        <v>199</v>
      </c>
      <c r="AT398" s="137" t="s">
        <v>124</v>
      </c>
      <c r="AU398" s="137" t="s">
        <v>83</v>
      </c>
      <c r="AY398" s="13" t="s">
        <v>122</v>
      </c>
      <c r="BE398" s="138">
        <f t="shared" si="94"/>
        <v>0</v>
      </c>
      <c r="BF398" s="138">
        <f t="shared" si="95"/>
        <v>0</v>
      </c>
      <c r="BG398" s="138">
        <f t="shared" si="96"/>
        <v>0</v>
      </c>
      <c r="BH398" s="138">
        <f t="shared" si="97"/>
        <v>0</v>
      </c>
      <c r="BI398" s="138">
        <f t="shared" si="98"/>
        <v>0</v>
      </c>
      <c r="BJ398" s="13" t="s">
        <v>81</v>
      </c>
      <c r="BK398" s="138">
        <f t="shared" si="99"/>
        <v>0</v>
      </c>
      <c r="BL398" s="13" t="s">
        <v>199</v>
      </c>
      <c r="BM398" s="137" t="s">
        <v>1084</v>
      </c>
    </row>
    <row r="399" spans="2:65" s="1" customFormat="1" ht="24.15" customHeight="1">
      <c r="B399" s="28"/>
      <c r="C399" s="125" t="s">
        <v>1085</v>
      </c>
      <c r="D399" s="125" t="s">
        <v>124</v>
      </c>
      <c r="E399" s="126" t="s">
        <v>1086</v>
      </c>
      <c r="F399" s="127" t="s">
        <v>1087</v>
      </c>
      <c r="G399" s="128" t="s">
        <v>964</v>
      </c>
      <c r="H399" s="129">
        <v>1</v>
      </c>
      <c r="I399" s="130"/>
      <c r="J399" s="131">
        <f t="shared" si="90"/>
        <v>0</v>
      </c>
      <c r="K399" s="132"/>
      <c r="L399" s="28"/>
      <c r="M399" s="133" t="s">
        <v>1</v>
      </c>
      <c r="N399" s="134" t="s">
        <v>38</v>
      </c>
      <c r="P399" s="135">
        <f t="shared" si="91"/>
        <v>0</v>
      </c>
      <c r="Q399" s="135">
        <v>1.444E-2</v>
      </c>
      <c r="R399" s="135">
        <f t="shared" si="92"/>
        <v>1.444E-2</v>
      </c>
      <c r="S399" s="135">
        <v>0</v>
      </c>
      <c r="T399" s="136">
        <f t="shared" si="93"/>
        <v>0</v>
      </c>
      <c r="AR399" s="137" t="s">
        <v>199</v>
      </c>
      <c r="AT399" s="137" t="s">
        <v>124</v>
      </c>
      <c r="AU399" s="137" t="s">
        <v>83</v>
      </c>
      <c r="AY399" s="13" t="s">
        <v>122</v>
      </c>
      <c r="BE399" s="138">
        <f t="shared" si="94"/>
        <v>0</v>
      </c>
      <c r="BF399" s="138">
        <f t="shared" si="95"/>
        <v>0</v>
      </c>
      <c r="BG399" s="138">
        <f t="shared" si="96"/>
        <v>0</v>
      </c>
      <c r="BH399" s="138">
        <f t="shared" si="97"/>
        <v>0</v>
      </c>
      <c r="BI399" s="138">
        <f t="shared" si="98"/>
        <v>0</v>
      </c>
      <c r="BJ399" s="13" t="s">
        <v>81</v>
      </c>
      <c r="BK399" s="138">
        <f t="shared" si="99"/>
        <v>0</v>
      </c>
      <c r="BL399" s="13" t="s">
        <v>199</v>
      </c>
      <c r="BM399" s="137" t="s">
        <v>1088</v>
      </c>
    </row>
    <row r="400" spans="2:65" s="1" customFormat="1" ht="16.5" customHeight="1">
      <c r="B400" s="28"/>
      <c r="C400" s="125" t="s">
        <v>1089</v>
      </c>
      <c r="D400" s="125" t="s">
        <v>124</v>
      </c>
      <c r="E400" s="126" t="s">
        <v>1090</v>
      </c>
      <c r="F400" s="127" t="s">
        <v>1091</v>
      </c>
      <c r="G400" s="128" t="s">
        <v>964</v>
      </c>
      <c r="H400" s="129">
        <v>1</v>
      </c>
      <c r="I400" s="130"/>
      <c r="J400" s="131">
        <f t="shared" si="90"/>
        <v>0</v>
      </c>
      <c r="K400" s="132"/>
      <c r="L400" s="28"/>
      <c r="M400" s="133" t="s">
        <v>1</v>
      </c>
      <c r="N400" s="134" t="s">
        <v>38</v>
      </c>
      <c r="P400" s="135">
        <f t="shared" si="91"/>
        <v>0</v>
      </c>
      <c r="Q400" s="135">
        <v>0</v>
      </c>
      <c r="R400" s="135">
        <f t="shared" si="92"/>
        <v>0</v>
      </c>
      <c r="S400" s="135">
        <v>3.2899999999999999E-2</v>
      </c>
      <c r="T400" s="136">
        <f t="shared" si="93"/>
        <v>3.2899999999999999E-2</v>
      </c>
      <c r="AR400" s="137" t="s">
        <v>199</v>
      </c>
      <c r="AT400" s="137" t="s">
        <v>124</v>
      </c>
      <c r="AU400" s="137" t="s">
        <v>83</v>
      </c>
      <c r="AY400" s="13" t="s">
        <v>122</v>
      </c>
      <c r="BE400" s="138">
        <f t="shared" si="94"/>
        <v>0</v>
      </c>
      <c r="BF400" s="138">
        <f t="shared" si="95"/>
        <v>0</v>
      </c>
      <c r="BG400" s="138">
        <f t="shared" si="96"/>
        <v>0</v>
      </c>
      <c r="BH400" s="138">
        <f t="shared" si="97"/>
        <v>0</v>
      </c>
      <c r="BI400" s="138">
        <f t="shared" si="98"/>
        <v>0</v>
      </c>
      <c r="BJ400" s="13" t="s">
        <v>81</v>
      </c>
      <c r="BK400" s="138">
        <f t="shared" si="99"/>
        <v>0</v>
      </c>
      <c r="BL400" s="13" t="s">
        <v>199</v>
      </c>
      <c r="BM400" s="137" t="s">
        <v>1092</v>
      </c>
    </row>
    <row r="401" spans="2:65" s="1" customFormat="1" ht="16.5" customHeight="1">
      <c r="B401" s="28"/>
      <c r="C401" s="125" t="s">
        <v>1093</v>
      </c>
      <c r="D401" s="125" t="s">
        <v>124</v>
      </c>
      <c r="E401" s="126" t="s">
        <v>1094</v>
      </c>
      <c r="F401" s="127" t="s">
        <v>1095</v>
      </c>
      <c r="G401" s="128" t="s">
        <v>964</v>
      </c>
      <c r="H401" s="129">
        <v>3</v>
      </c>
      <c r="I401" s="130"/>
      <c r="J401" s="131">
        <f t="shared" si="90"/>
        <v>0</v>
      </c>
      <c r="K401" s="132"/>
      <c r="L401" s="28"/>
      <c r="M401" s="133" t="s">
        <v>1</v>
      </c>
      <c r="N401" s="134" t="s">
        <v>38</v>
      </c>
      <c r="P401" s="135">
        <f t="shared" si="91"/>
        <v>0</v>
      </c>
      <c r="Q401" s="135">
        <v>0</v>
      </c>
      <c r="R401" s="135">
        <f t="shared" si="92"/>
        <v>0</v>
      </c>
      <c r="S401" s="135">
        <v>2.4500000000000001E-2</v>
      </c>
      <c r="T401" s="136">
        <f t="shared" si="93"/>
        <v>7.350000000000001E-2</v>
      </c>
      <c r="AR401" s="137" t="s">
        <v>199</v>
      </c>
      <c r="AT401" s="137" t="s">
        <v>124</v>
      </c>
      <c r="AU401" s="137" t="s">
        <v>83</v>
      </c>
      <c r="AY401" s="13" t="s">
        <v>122</v>
      </c>
      <c r="BE401" s="138">
        <f t="shared" si="94"/>
        <v>0</v>
      </c>
      <c r="BF401" s="138">
        <f t="shared" si="95"/>
        <v>0</v>
      </c>
      <c r="BG401" s="138">
        <f t="shared" si="96"/>
        <v>0</v>
      </c>
      <c r="BH401" s="138">
        <f t="shared" si="97"/>
        <v>0</v>
      </c>
      <c r="BI401" s="138">
        <f t="shared" si="98"/>
        <v>0</v>
      </c>
      <c r="BJ401" s="13" t="s">
        <v>81</v>
      </c>
      <c r="BK401" s="138">
        <f t="shared" si="99"/>
        <v>0</v>
      </c>
      <c r="BL401" s="13" t="s">
        <v>199</v>
      </c>
      <c r="BM401" s="137" t="s">
        <v>1096</v>
      </c>
    </row>
    <row r="402" spans="2:65" s="1" customFormat="1" ht="16.5" customHeight="1">
      <c r="B402" s="28"/>
      <c r="C402" s="125" t="s">
        <v>1097</v>
      </c>
      <c r="D402" s="125" t="s">
        <v>124</v>
      </c>
      <c r="E402" s="126" t="s">
        <v>1098</v>
      </c>
      <c r="F402" s="127" t="s">
        <v>1099</v>
      </c>
      <c r="G402" s="128" t="s">
        <v>964</v>
      </c>
      <c r="H402" s="129">
        <v>1</v>
      </c>
      <c r="I402" s="130"/>
      <c r="J402" s="131">
        <f t="shared" si="90"/>
        <v>0</v>
      </c>
      <c r="K402" s="132"/>
      <c r="L402" s="28"/>
      <c r="M402" s="133" t="s">
        <v>1</v>
      </c>
      <c r="N402" s="134" t="s">
        <v>38</v>
      </c>
      <c r="P402" s="135">
        <f t="shared" si="91"/>
        <v>0</v>
      </c>
      <c r="Q402" s="135">
        <v>0</v>
      </c>
      <c r="R402" s="135">
        <f t="shared" si="92"/>
        <v>0</v>
      </c>
      <c r="S402" s="135">
        <v>1.7299999999999999E-2</v>
      </c>
      <c r="T402" s="136">
        <f t="shared" si="93"/>
        <v>1.7299999999999999E-2</v>
      </c>
      <c r="AR402" s="137" t="s">
        <v>199</v>
      </c>
      <c r="AT402" s="137" t="s">
        <v>124</v>
      </c>
      <c r="AU402" s="137" t="s">
        <v>83</v>
      </c>
      <c r="AY402" s="13" t="s">
        <v>122</v>
      </c>
      <c r="BE402" s="138">
        <f t="shared" si="94"/>
        <v>0</v>
      </c>
      <c r="BF402" s="138">
        <f t="shared" si="95"/>
        <v>0</v>
      </c>
      <c r="BG402" s="138">
        <f t="shared" si="96"/>
        <v>0</v>
      </c>
      <c r="BH402" s="138">
        <f t="shared" si="97"/>
        <v>0</v>
      </c>
      <c r="BI402" s="138">
        <f t="shared" si="98"/>
        <v>0</v>
      </c>
      <c r="BJ402" s="13" t="s">
        <v>81</v>
      </c>
      <c r="BK402" s="138">
        <f t="shared" si="99"/>
        <v>0</v>
      </c>
      <c r="BL402" s="13" t="s">
        <v>199</v>
      </c>
      <c r="BM402" s="137" t="s">
        <v>1100</v>
      </c>
    </row>
    <row r="403" spans="2:65" s="1" customFormat="1" ht="16.5" customHeight="1">
      <c r="B403" s="28"/>
      <c r="C403" s="125" t="s">
        <v>1101</v>
      </c>
      <c r="D403" s="125" t="s">
        <v>124</v>
      </c>
      <c r="E403" s="126" t="s">
        <v>1102</v>
      </c>
      <c r="F403" s="127" t="s">
        <v>1103</v>
      </c>
      <c r="G403" s="128" t="s">
        <v>964</v>
      </c>
      <c r="H403" s="129">
        <v>4</v>
      </c>
      <c r="I403" s="130"/>
      <c r="J403" s="131">
        <f t="shared" si="90"/>
        <v>0</v>
      </c>
      <c r="K403" s="132"/>
      <c r="L403" s="28"/>
      <c r="M403" s="133" t="s">
        <v>1</v>
      </c>
      <c r="N403" s="134" t="s">
        <v>38</v>
      </c>
      <c r="P403" s="135">
        <f t="shared" si="91"/>
        <v>0</v>
      </c>
      <c r="Q403" s="135">
        <v>0</v>
      </c>
      <c r="R403" s="135">
        <f t="shared" si="92"/>
        <v>0</v>
      </c>
      <c r="S403" s="135">
        <v>3.4700000000000002E-2</v>
      </c>
      <c r="T403" s="136">
        <f t="shared" si="93"/>
        <v>0.13880000000000001</v>
      </c>
      <c r="AR403" s="137" t="s">
        <v>199</v>
      </c>
      <c r="AT403" s="137" t="s">
        <v>124</v>
      </c>
      <c r="AU403" s="137" t="s">
        <v>83</v>
      </c>
      <c r="AY403" s="13" t="s">
        <v>122</v>
      </c>
      <c r="BE403" s="138">
        <f t="shared" si="94"/>
        <v>0</v>
      </c>
      <c r="BF403" s="138">
        <f t="shared" si="95"/>
        <v>0</v>
      </c>
      <c r="BG403" s="138">
        <f t="shared" si="96"/>
        <v>0</v>
      </c>
      <c r="BH403" s="138">
        <f t="shared" si="97"/>
        <v>0</v>
      </c>
      <c r="BI403" s="138">
        <f t="shared" si="98"/>
        <v>0</v>
      </c>
      <c r="BJ403" s="13" t="s">
        <v>81</v>
      </c>
      <c r="BK403" s="138">
        <f t="shared" si="99"/>
        <v>0</v>
      </c>
      <c r="BL403" s="13" t="s">
        <v>199</v>
      </c>
      <c r="BM403" s="137" t="s">
        <v>1104</v>
      </c>
    </row>
    <row r="404" spans="2:65" s="1" customFormat="1" ht="24.15" customHeight="1">
      <c r="B404" s="28"/>
      <c r="C404" s="125" t="s">
        <v>1105</v>
      </c>
      <c r="D404" s="125" t="s">
        <v>124</v>
      </c>
      <c r="E404" s="126" t="s">
        <v>1106</v>
      </c>
      <c r="F404" s="127" t="s">
        <v>1107</v>
      </c>
      <c r="G404" s="128" t="s">
        <v>159</v>
      </c>
      <c r="H404" s="129">
        <v>2.7360000000000002</v>
      </c>
      <c r="I404" s="130"/>
      <c r="J404" s="131">
        <f t="shared" si="90"/>
        <v>0</v>
      </c>
      <c r="K404" s="132"/>
      <c r="L404" s="28"/>
      <c r="M404" s="133" t="s">
        <v>1</v>
      </c>
      <c r="N404" s="134" t="s">
        <v>38</v>
      </c>
      <c r="P404" s="135">
        <f t="shared" si="91"/>
        <v>0</v>
      </c>
      <c r="Q404" s="135">
        <v>0</v>
      </c>
      <c r="R404" s="135">
        <f t="shared" si="92"/>
        <v>0</v>
      </c>
      <c r="S404" s="135">
        <v>0</v>
      </c>
      <c r="T404" s="136">
        <f t="shared" si="93"/>
        <v>0</v>
      </c>
      <c r="AR404" s="137" t="s">
        <v>199</v>
      </c>
      <c r="AT404" s="137" t="s">
        <v>124</v>
      </c>
      <c r="AU404" s="137" t="s">
        <v>83</v>
      </c>
      <c r="AY404" s="13" t="s">
        <v>122</v>
      </c>
      <c r="BE404" s="138">
        <f t="shared" si="94"/>
        <v>0</v>
      </c>
      <c r="BF404" s="138">
        <f t="shared" si="95"/>
        <v>0</v>
      </c>
      <c r="BG404" s="138">
        <f t="shared" si="96"/>
        <v>0</v>
      </c>
      <c r="BH404" s="138">
        <f t="shared" si="97"/>
        <v>0</v>
      </c>
      <c r="BI404" s="138">
        <f t="shared" si="98"/>
        <v>0</v>
      </c>
      <c r="BJ404" s="13" t="s">
        <v>81</v>
      </c>
      <c r="BK404" s="138">
        <f t="shared" si="99"/>
        <v>0</v>
      </c>
      <c r="BL404" s="13" t="s">
        <v>199</v>
      </c>
      <c r="BM404" s="137" t="s">
        <v>1108</v>
      </c>
    </row>
    <row r="405" spans="2:65" s="1" customFormat="1" ht="16.5" customHeight="1">
      <c r="B405" s="28"/>
      <c r="C405" s="125" t="s">
        <v>1109</v>
      </c>
      <c r="D405" s="125" t="s">
        <v>124</v>
      </c>
      <c r="E405" s="126" t="s">
        <v>1110</v>
      </c>
      <c r="F405" s="127" t="s">
        <v>1111</v>
      </c>
      <c r="G405" s="128" t="s">
        <v>178</v>
      </c>
      <c r="H405" s="129">
        <v>30</v>
      </c>
      <c r="I405" s="130"/>
      <c r="J405" s="131">
        <f t="shared" si="90"/>
        <v>0</v>
      </c>
      <c r="K405" s="132"/>
      <c r="L405" s="28"/>
      <c r="M405" s="133" t="s">
        <v>1</v>
      </c>
      <c r="N405" s="134" t="s">
        <v>38</v>
      </c>
      <c r="P405" s="135">
        <f t="shared" si="91"/>
        <v>0</v>
      </c>
      <c r="Q405" s="135">
        <v>0</v>
      </c>
      <c r="R405" s="135">
        <f t="shared" si="92"/>
        <v>0</v>
      </c>
      <c r="S405" s="135">
        <v>4.8999999999999998E-4</v>
      </c>
      <c r="T405" s="136">
        <f t="shared" si="93"/>
        <v>1.47E-2</v>
      </c>
      <c r="AR405" s="137" t="s">
        <v>199</v>
      </c>
      <c r="AT405" s="137" t="s">
        <v>124</v>
      </c>
      <c r="AU405" s="137" t="s">
        <v>83</v>
      </c>
      <c r="AY405" s="13" t="s">
        <v>122</v>
      </c>
      <c r="BE405" s="138">
        <f t="shared" si="94"/>
        <v>0</v>
      </c>
      <c r="BF405" s="138">
        <f t="shared" si="95"/>
        <v>0</v>
      </c>
      <c r="BG405" s="138">
        <f t="shared" si="96"/>
        <v>0</v>
      </c>
      <c r="BH405" s="138">
        <f t="shared" si="97"/>
        <v>0</v>
      </c>
      <c r="BI405" s="138">
        <f t="shared" si="98"/>
        <v>0</v>
      </c>
      <c r="BJ405" s="13" t="s">
        <v>81</v>
      </c>
      <c r="BK405" s="138">
        <f t="shared" si="99"/>
        <v>0</v>
      </c>
      <c r="BL405" s="13" t="s">
        <v>199</v>
      </c>
      <c r="BM405" s="137" t="s">
        <v>1112</v>
      </c>
    </row>
    <row r="406" spans="2:65" s="1" customFormat="1" ht="16.5" customHeight="1">
      <c r="B406" s="28"/>
      <c r="C406" s="125" t="s">
        <v>1113</v>
      </c>
      <c r="D406" s="125" t="s">
        <v>124</v>
      </c>
      <c r="E406" s="126" t="s">
        <v>1114</v>
      </c>
      <c r="F406" s="127" t="s">
        <v>1115</v>
      </c>
      <c r="G406" s="128" t="s">
        <v>964</v>
      </c>
      <c r="H406" s="129">
        <v>24</v>
      </c>
      <c r="I406" s="130"/>
      <c r="J406" s="131">
        <f t="shared" si="90"/>
        <v>0</v>
      </c>
      <c r="K406" s="132"/>
      <c r="L406" s="28"/>
      <c r="M406" s="133" t="s">
        <v>1</v>
      </c>
      <c r="N406" s="134" t="s">
        <v>38</v>
      </c>
      <c r="P406" s="135">
        <f t="shared" si="91"/>
        <v>0</v>
      </c>
      <c r="Q406" s="135">
        <v>0</v>
      </c>
      <c r="R406" s="135">
        <f t="shared" si="92"/>
        <v>0</v>
      </c>
      <c r="S406" s="135">
        <v>1.56E-3</v>
      </c>
      <c r="T406" s="136">
        <f t="shared" si="93"/>
        <v>3.7440000000000001E-2</v>
      </c>
      <c r="AR406" s="137" t="s">
        <v>199</v>
      </c>
      <c r="AT406" s="137" t="s">
        <v>124</v>
      </c>
      <c r="AU406" s="137" t="s">
        <v>83</v>
      </c>
      <c r="AY406" s="13" t="s">
        <v>122</v>
      </c>
      <c r="BE406" s="138">
        <f t="shared" si="94"/>
        <v>0</v>
      </c>
      <c r="BF406" s="138">
        <f t="shared" si="95"/>
        <v>0</v>
      </c>
      <c r="BG406" s="138">
        <f t="shared" si="96"/>
        <v>0</v>
      </c>
      <c r="BH406" s="138">
        <f t="shared" si="97"/>
        <v>0</v>
      </c>
      <c r="BI406" s="138">
        <f t="shared" si="98"/>
        <v>0</v>
      </c>
      <c r="BJ406" s="13" t="s">
        <v>81</v>
      </c>
      <c r="BK406" s="138">
        <f t="shared" si="99"/>
        <v>0</v>
      </c>
      <c r="BL406" s="13" t="s">
        <v>199</v>
      </c>
      <c r="BM406" s="137" t="s">
        <v>1116</v>
      </c>
    </row>
    <row r="407" spans="2:65" s="1" customFormat="1" ht="16.5" customHeight="1">
      <c r="B407" s="28"/>
      <c r="C407" s="125" t="s">
        <v>1117</v>
      </c>
      <c r="D407" s="125" t="s">
        <v>124</v>
      </c>
      <c r="E407" s="126" t="s">
        <v>1118</v>
      </c>
      <c r="F407" s="127" t="s">
        <v>1119</v>
      </c>
      <c r="G407" s="128" t="s">
        <v>178</v>
      </c>
      <c r="H407" s="129">
        <v>1</v>
      </c>
      <c r="I407" s="130"/>
      <c r="J407" s="131">
        <f t="shared" si="90"/>
        <v>0</v>
      </c>
      <c r="K407" s="132"/>
      <c r="L407" s="28"/>
      <c r="M407" s="133" t="s">
        <v>1</v>
      </c>
      <c r="N407" s="134" t="s">
        <v>38</v>
      </c>
      <c r="P407" s="135">
        <f t="shared" si="91"/>
        <v>0</v>
      </c>
      <c r="Q407" s="135">
        <v>0</v>
      </c>
      <c r="R407" s="135">
        <f t="shared" si="92"/>
        <v>0</v>
      </c>
      <c r="S407" s="135">
        <v>2.2499999999999998E-3</v>
      </c>
      <c r="T407" s="136">
        <f t="shared" si="93"/>
        <v>2.2499999999999998E-3</v>
      </c>
      <c r="AR407" s="137" t="s">
        <v>199</v>
      </c>
      <c r="AT407" s="137" t="s">
        <v>124</v>
      </c>
      <c r="AU407" s="137" t="s">
        <v>83</v>
      </c>
      <c r="AY407" s="13" t="s">
        <v>122</v>
      </c>
      <c r="BE407" s="138">
        <f t="shared" si="94"/>
        <v>0</v>
      </c>
      <c r="BF407" s="138">
        <f t="shared" si="95"/>
        <v>0</v>
      </c>
      <c r="BG407" s="138">
        <f t="shared" si="96"/>
        <v>0</v>
      </c>
      <c r="BH407" s="138">
        <f t="shared" si="97"/>
        <v>0</v>
      </c>
      <c r="BI407" s="138">
        <f t="shared" si="98"/>
        <v>0</v>
      </c>
      <c r="BJ407" s="13" t="s">
        <v>81</v>
      </c>
      <c r="BK407" s="138">
        <f t="shared" si="99"/>
        <v>0</v>
      </c>
      <c r="BL407" s="13" t="s">
        <v>199</v>
      </c>
      <c r="BM407" s="137" t="s">
        <v>1120</v>
      </c>
    </row>
    <row r="408" spans="2:65" s="1" customFormat="1" ht="16.5" customHeight="1">
      <c r="B408" s="28"/>
      <c r="C408" s="125" t="s">
        <v>1121</v>
      </c>
      <c r="D408" s="125" t="s">
        <v>124</v>
      </c>
      <c r="E408" s="126" t="s">
        <v>1122</v>
      </c>
      <c r="F408" s="127" t="s">
        <v>1123</v>
      </c>
      <c r="G408" s="128" t="s">
        <v>178</v>
      </c>
      <c r="H408" s="129">
        <v>20</v>
      </c>
      <c r="I408" s="130"/>
      <c r="J408" s="131">
        <f t="shared" si="90"/>
        <v>0</v>
      </c>
      <c r="K408" s="132"/>
      <c r="L408" s="28"/>
      <c r="M408" s="133" t="s">
        <v>1</v>
      </c>
      <c r="N408" s="134" t="s">
        <v>38</v>
      </c>
      <c r="P408" s="135">
        <f t="shared" si="91"/>
        <v>0</v>
      </c>
      <c r="Q408" s="135">
        <v>0</v>
      </c>
      <c r="R408" s="135">
        <f t="shared" si="92"/>
        <v>0</v>
      </c>
      <c r="S408" s="135">
        <v>8.5999999999999998E-4</v>
      </c>
      <c r="T408" s="136">
        <f t="shared" si="93"/>
        <v>1.72E-2</v>
      </c>
      <c r="AR408" s="137" t="s">
        <v>199</v>
      </c>
      <c r="AT408" s="137" t="s">
        <v>124</v>
      </c>
      <c r="AU408" s="137" t="s">
        <v>83</v>
      </c>
      <c r="AY408" s="13" t="s">
        <v>122</v>
      </c>
      <c r="BE408" s="138">
        <f t="shared" si="94"/>
        <v>0</v>
      </c>
      <c r="BF408" s="138">
        <f t="shared" si="95"/>
        <v>0</v>
      </c>
      <c r="BG408" s="138">
        <f t="shared" si="96"/>
        <v>0</v>
      </c>
      <c r="BH408" s="138">
        <f t="shared" si="97"/>
        <v>0</v>
      </c>
      <c r="BI408" s="138">
        <f t="shared" si="98"/>
        <v>0</v>
      </c>
      <c r="BJ408" s="13" t="s">
        <v>81</v>
      </c>
      <c r="BK408" s="138">
        <f t="shared" si="99"/>
        <v>0</v>
      </c>
      <c r="BL408" s="13" t="s">
        <v>199</v>
      </c>
      <c r="BM408" s="137" t="s">
        <v>1124</v>
      </c>
    </row>
    <row r="409" spans="2:65" s="1" customFormat="1" ht="16.5" customHeight="1">
      <c r="B409" s="28"/>
      <c r="C409" s="125" t="s">
        <v>1125</v>
      </c>
      <c r="D409" s="125" t="s">
        <v>124</v>
      </c>
      <c r="E409" s="126" t="s">
        <v>1126</v>
      </c>
      <c r="F409" s="127" t="s">
        <v>1127</v>
      </c>
      <c r="G409" s="128" t="s">
        <v>178</v>
      </c>
      <c r="H409" s="129">
        <v>23</v>
      </c>
      <c r="I409" s="130"/>
      <c r="J409" s="131">
        <f t="shared" si="90"/>
        <v>0</v>
      </c>
      <c r="K409" s="132"/>
      <c r="L409" s="28"/>
      <c r="M409" s="133" t="s">
        <v>1</v>
      </c>
      <c r="N409" s="134" t="s">
        <v>38</v>
      </c>
      <c r="P409" s="135">
        <f t="shared" si="91"/>
        <v>0</v>
      </c>
      <c r="Q409" s="135">
        <v>0</v>
      </c>
      <c r="R409" s="135">
        <f t="shared" si="92"/>
        <v>0</v>
      </c>
      <c r="S409" s="135">
        <v>8.4999999999999995E-4</v>
      </c>
      <c r="T409" s="136">
        <f t="shared" si="93"/>
        <v>1.9549999999999998E-2</v>
      </c>
      <c r="AR409" s="137" t="s">
        <v>199</v>
      </c>
      <c r="AT409" s="137" t="s">
        <v>124</v>
      </c>
      <c r="AU409" s="137" t="s">
        <v>83</v>
      </c>
      <c r="AY409" s="13" t="s">
        <v>122</v>
      </c>
      <c r="BE409" s="138">
        <f t="shared" si="94"/>
        <v>0</v>
      </c>
      <c r="BF409" s="138">
        <f t="shared" si="95"/>
        <v>0</v>
      </c>
      <c r="BG409" s="138">
        <f t="shared" si="96"/>
        <v>0</v>
      </c>
      <c r="BH409" s="138">
        <f t="shared" si="97"/>
        <v>0</v>
      </c>
      <c r="BI409" s="138">
        <f t="shared" si="98"/>
        <v>0</v>
      </c>
      <c r="BJ409" s="13" t="s">
        <v>81</v>
      </c>
      <c r="BK409" s="138">
        <f t="shared" si="99"/>
        <v>0</v>
      </c>
      <c r="BL409" s="13" t="s">
        <v>199</v>
      </c>
      <c r="BM409" s="137" t="s">
        <v>1128</v>
      </c>
    </row>
    <row r="410" spans="2:65" s="1" customFormat="1" ht="24.15" customHeight="1">
      <c r="B410" s="28"/>
      <c r="C410" s="125" t="s">
        <v>1129</v>
      </c>
      <c r="D410" s="125" t="s">
        <v>124</v>
      </c>
      <c r="E410" s="126" t="s">
        <v>1130</v>
      </c>
      <c r="F410" s="127" t="s">
        <v>1131</v>
      </c>
      <c r="G410" s="128" t="s">
        <v>964</v>
      </c>
      <c r="H410" s="129">
        <v>13</v>
      </c>
      <c r="I410" s="130"/>
      <c r="J410" s="131">
        <f t="shared" si="90"/>
        <v>0</v>
      </c>
      <c r="K410" s="132"/>
      <c r="L410" s="28"/>
      <c r="M410" s="133" t="s">
        <v>1</v>
      </c>
      <c r="N410" s="134" t="s">
        <v>38</v>
      </c>
      <c r="P410" s="135">
        <f t="shared" si="91"/>
        <v>0</v>
      </c>
      <c r="Q410" s="135">
        <v>1.197E-2</v>
      </c>
      <c r="R410" s="135">
        <f t="shared" si="92"/>
        <v>0.15561</v>
      </c>
      <c r="S410" s="135">
        <v>0</v>
      </c>
      <c r="T410" s="136">
        <f t="shared" si="93"/>
        <v>0</v>
      </c>
      <c r="AR410" s="137" t="s">
        <v>199</v>
      </c>
      <c r="AT410" s="137" t="s">
        <v>124</v>
      </c>
      <c r="AU410" s="137" t="s">
        <v>83</v>
      </c>
      <c r="AY410" s="13" t="s">
        <v>122</v>
      </c>
      <c r="BE410" s="138">
        <f t="shared" si="94"/>
        <v>0</v>
      </c>
      <c r="BF410" s="138">
        <f t="shared" si="95"/>
        <v>0</v>
      </c>
      <c r="BG410" s="138">
        <f t="shared" si="96"/>
        <v>0</v>
      </c>
      <c r="BH410" s="138">
        <f t="shared" si="97"/>
        <v>0</v>
      </c>
      <c r="BI410" s="138">
        <f t="shared" si="98"/>
        <v>0</v>
      </c>
      <c r="BJ410" s="13" t="s">
        <v>81</v>
      </c>
      <c r="BK410" s="138">
        <f t="shared" si="99"/>
        <v>0</v>
      </c>
      <c r="BL410" s="13" t="s">
        <v>199</v>
      </c>
      <c r="BM410" s="137" t="s">
        <v>1132</v>
      </c>
    </row>
    <row r="411" spans="2:65" s="1" customFormat="1" ht="16.5" customHeight="1">
      <c r="B411" s="28"/>
      <c r="C411" s="125" t="s">
        <v>1133</v>
      </c>
      <c r="D411" s="125" t="s">
        <v>124</v>
      </c>
      <c r="E411" s="126" t="s">
        <v>1134</v>
      </c>
      <c r="F411" s="127" t="s">
        <v>1135</v>
      </c>
      <c r="G411" s="128" t="s">
        <v>964</v>
      </c>
      <c r="H411" s="129">
        <v>10</v>
      </c>
      <c r="I411" s="130"/>
      <c r="J411" s="131">
        <f t="shared" si="90"/>
        <v>0</v>
      </c>
      <c r="K411" s="132"/>
      <c r="L411" s="28"/>
      <c r="M411" s="133" t="s">
        <v>1</v>
      </c>
      <c r="N411" s="134" t="s">
        <v>38</v>
      </c>
      <c r="P411" s="135">
        <f t="shared" si="91"/>
        <v>0</v>
      </c>
      <c r="Q411" s="135">
        <v>1.0460000000000001E-2</v>
      </c>
      <c r="R411" s="135">
        <f t="shared" si="92"/>
        <v>0.1046</v>
      </c>
      <c r="S411" s="135">
        <v>0</v>
      </c>
      <c r="T411" s="136">
        <f t="shared" si="93"/>
        <v>0</v>
      </c>
      <c r="AR411" s="137" t="s">
        <v>199</v>
      </c>
      <c r="AT411" s="137" t="s">
        <v>124</v>
      </c>
      <c r="AU411" s="137" t="s">
        <v>83</v>
      </c>
      <c r="AY411" s="13" t="s">
        <v>122</v>
      </c>
      <c r="BE411" s="138">
        <f t="shared" si="94"/>
        <v>0</v>
      </c>
      <c r="BF411" s="138">
        <f t="shared" si="95"/>
        <v>0</v>
      </c>
      <c r="BG411" s="138">
        <f t="shared" si="96"/>
        <v>0</v>
      </c>
      <c r="BH411" s="138">
        <f t="shared" si="97"/>
        <v>0</v>
      </c>
      <c r="BI411" s="138">
        <f t="shared" si="98"/>
        <v>0</v>
      </c>
      <c r="BJ411" s="13" t="s">
        <v>81</v>
      </c>
      <c r="BK411" s="138">
        <f t="shared" si="99"/>
        <v>0</v>
      </c>
      <c r="BL411" s="13" t="s">
        <v>199</v>
      </c>
      <c r="BM411" s="137" t="s">
        <v>1136</v>
      </c>
    </row>
    <row r="412" spans="2:65" s="1" customFormat="1" ht="21.75" customHeight="1">
      <c r="B412" s="28"/>
      <c r="C412" s="125" t="s">
        <v>1137</v>
      </c>
      <c r="D412" s="125" t="s">
        <v>124</v>
      </c>
      <c r="E412" s="126" t="s">
        <v>1138</v>
      </c>
      <c r="F412" s="127" t="s">
        <v>1139</v>
      </c>
      <c r="G412" s="128" t="s">
        <v>964</v>
      </c>
      <c r="H412" s="129">
        <v>5</v>
      </c>
      <c r="I412" s="130"/>
      <c r="J412" s="131">
        <f t="shared" si="90"/>
        <v>0</v>
      </c>
      <c r="K412" s="132"/>
      <c r="L412" s="28"/>
      <c r="M412" s="133" t="s">
        <v>1</v>
      </c>
      <c r="N412" s="134" t="s">
        <v>38</v>
      </c>
      <c r="P412" s="135">
        <f t="shared" si="91"/>
        <v>0</v>
      </c>
      <c r="Q412" s="135">
        <v>1.9210000000000001E-2</v>
      </c>
      <c r="R412" s="135">
        <f t="shared" si="92"/>
        <v>9.605000000000001E-2</v>
      </c>
      <c r="S412" s="135">
        <v>0</v>
      </c>
      <c r="T412" s="136">
        <f t="shared" si="93"/>
        <v>0</v>
      </c>
      <c r="AR412" s="137" t="s">
        <v>199</v>
      </c>
      <c r="AT412" s="137" t="s">
        <v>124</v>
      </c>
      <c r="AU412" s="137" t="s">
        <v>83</v>
      </c>
      <c r="AY412" s="13" t="s">
        <v>122</v>
      </c>
      <c r="BE412" s="138">
        <f t="shared" si="94"/>
        <v>0</v>
      </c>
      <c r="BF412" s="138">
        <f t="shared" si="95"/>
        <v>0</v>
      </c>
      <c r="BG412" s="138">
        <f t="shared" si="96"/>
        <v>0</v>
      </c>
      <c r="BH412" s="138">
        <f t="shared" si="97"/>
        <v>0</v>
      </c>
      <c r="BI412" s="138">
        <f t="shared" si="98"/>
        <v>0</v>
      </c>
      <c r="BJ412" s="13" t="s">
        <v>81</v>
      </c>
      <c r="BK412" s="138">
        <f t="shared" si="99"/>
        <v>0</v>
      </c>
      <c r="BL412" s="13" t="s">
        <v>199</v>
      </c>
      <c r="BM412" s="137" t="s">
        <v>1140</v>
      </c>
    </row>
    <row r="413" spans="2:65" s="1" customFormat="1" ht="24.15" customHeight="1">
      <c r="B413" s="28"/>
      <c r="C413" s="125" t="s">
        <v>1141</v>
      </c>
      <c r="D413" s="125" t="s">
        <v>124</v>
      </c>
      <c r="E413" s="126" t="s">
        <v>1142</v>
      </c>
      <c r="F413" s="127" t="s">
        <v>1143</v>
      </c>
      <c r="G413" s="128" t="s">
        <v>964</v>
      </c>
      <c r="H413" s="129">
        <v>2</v>
      </c>
      <c r="I413" s="130"/>
      <c r="J413" s="131">
        <f t="shared" si="90"/>
        <v>0</v>
      </c>
      <c r="K413" s="132"/>
      <c r="L413" s="28"/>
      <c r="M413" s="133" t="s">
        <v>1</v>
      </c>
      <c r="N413" s="134" t="s">
        <v>38</v>
      </c>
      <c r="P413" s="135">
        <f t="shared" si="91"/>
        <v>0</v>
      </c>
      <c r="Q413" s="135">
        <v>9.4599999999999997E-3</v>
      </c>
      <c r="R413" s="135">
        <f t="shared" si="92"/>
        <v>1.8919999999999999E-2</v>
      </c>
      <c r="S413" s="135">
        <v>0</v>
      </c>
      <c r="T413" s="136">
        <f t="shared" si="93"/>
        <v>0</v>
      </c>
      <c r="AR413" s="137" t="s">
        <v>199</v>
      </c>
      <c r="AT413" s="137" t="s">
        <v>124</v>
      </c>
      <c r="AU413" s="137" t="s">
        <v>83</v>
      </c>
      <c r="AY413" s="13" t="s">
        <v>122</v>
      </c>
      <c r="BE413" s="138">
        <f t="shared" si="94"/>
        <v>0</v>
      </c>
      <c r="BF413" s="138">
        <f t="shared" si="95"/>
        <v>0</v>
      </c>
      <c r="BG413" s="138">
        <f t="shared" si="96"/>
        <v>0</v>
      </c>
      <c r="BH413" s="138">
        <f t="shared" si="97"/>
        <v>0</v>
      </c>
      <c r="BI413" s="138">
        <f t="shared" si="98"/>
        <v>0</v>
      </c>
      <c r="BJ413" s="13" t="s">
        <v>81</v>
      </c>
      <c r="BK413" s="138">
        <f t="shared" si="99"/>
        <v>0</v>
      </c>
      <c r="BL413" s="13" t="s">
        <v>199</v>
      </c>
      <c r="BM413" s="137" t="s">
        <v>1144</v>
      </c>
    </row>
    <row r="414" spans="2:65" s="1" customFormat="1" ht="21.75" customHeight="1">
      <c r="B414" s="28"/>
      <c r="C414" s="125" t="s">
        <v>1145</v>
      </c>
      <c r="D414" s="125" t="s">
        <v>124</v>
      </c>
      <c r="E414" s="126" t="s">
        <v>1146</v>
      </c>
      <c r="F414" s="127" t="s">
        <v>1147</v>
      </c>
      <c r="G414" s="128" t="s">
        <v>964</v>
      </c>
      <c r="H414" s="129">
        <v>1</v>
      </c>
      <c r="I414" s="130"/>
      <c r="J414" s="131">
        <f t="shared" si="90"/>
        <v>0</v>
      </c>
      <c r="K414" s="132"/>
      <c r="L414" s="28"/>
      <c r="M414" s="133" t="s">
        <v>1</v>
      </c>
      <c r="N414" s="134" t="s">
        <v>38</v>
      </c>
      <c r="P414" s="135">
        <f t="shared" si="91"/>
        <v>0</v>
      </c>
      <c r="Q414" s="135">
        <v>1.396E-2</v>
      </c>
      <c r="R414" s="135">
        <f t="shared" si="92"/>
        <v>1.396E-2</v>
      </c>
      <c r="S414" s="135">
        <v>0</v>
      </c>
      <c r="T414" s="136">
        <f t="shared" si="93"/>
        <v>0</v>
      </c>
      <c r="AR414" s="137" t="s">
        <v>199</v>
      </c>
      <c r="AT414" s="137" t="s">
        <v>124</v>
      </c>
      <c r="AU414" s="137" t="s">
        <v>83</v>
      </c>
      <c r="AY414" s="13" t="s">
        <v>122</v>
      </c>
      <c r="BE414" s="138">
        <f t="shared" si="94"/>
        <v>0</v>
      </c>
      <c r="BF414" s="138">
        <f t="shared" si="95"/>
        <v>0</v>
      </c>
      <c r="BG414" s="138">
        <f t="shared" si="96"/>
        <v>0</v>
      </c>
      <c r="BH414" s="138">
        <f t="shared" si="97"/>
        <v>0</v>
      </c>
      <c r="BI414" s="138">
        <f t="shared" si="98"/>
        <v>0</v>
      </c>
      <c r="BJ414" s="13" t="s">
        <v>81</v>
      </c>
      <c r="BK414" s="138">
        <f t="shared" si="99"/>
        <v>0</v>
      </c>
      <c r="BL414" s="13" t="s">
        <v>199</v>
      </c>
      <c r="BM414" s="137" t="s">
        <v>1148</v>
      </c>
    </row>
    <row r="415" spans="2:65" s="1" customFormat="1" ht="16.5" customHeight="1">
      <c r="B415" s="28"/>
      <c r="C415" s="125" t="s">
        <v>1149</v>
      </c>
      <c r="D415" s="125" t="s">
        <v>124</v>
      </c>
      <c r="E415" s="126" t="s">
        <v>1150</v>
      </c>
      <c r="F415" s="127" t="s">
        <v>1151</v>
      </c>
      <c r="G415" s="128" t="s">
        <v>964</v>
      </c>
      <c r="H415" s="129">
        <v>37</v>
      </c>
      <c r="I415" s="130"/>
      <c r="J415" s="131">
        <f t="shared" si="90"/>
        <v>0</v>
      </c>
      <c r="K415" s="132"/>
      <c r="L415" s="28"/>
      <c r="M415" s="133" t="s">
        <v>1</v>
      </c>
      <c r="N415" s="134" t="s">
        <v>38</v>
      </c>
      <c r="P415" s="135">
        <f t="shared" si="91"/>
        <v>0</v>
      </c>
      <c r="Q415" s="135">
        <v>2.4000000000000001E-4</v>
      </c>
      <c r="R415" s="135">
        <f t="shared" si="92"/>
        <v>8.8800000000000007E-3</v>
      </c>
      <c r="S415" s="135">
        <v>0</v>
      </c>
      <c r="T415" s="136">
        <f t="shared" si="93"/>
        <v>0</v>
      </c>
      <c r="AR415" s="137" t="s">
        <v>199</v>
      </c>
      <c r="AT415" s="137" t="s">
        <v>124</v>
      </c>
      <c r="AU415" s="137" t="s">
        <v>83</v>
      </c>
      <c r="AY415" s="13" t="s">
        <v>122</v>
      </c>
      <c r="BE415" s="138">
        <f t="shared" si="94"/>
        <v>0</v>
      </c>
      <c r="BF415" s="138">
        <f t="shared" si="95"/>
        <v>0</v>
      </c>
      <c r="BG415" s="138">
        <f t="shared" si="96"/>
        <v>0</v>
      </c>
      <c r="BH415" s="138">
        <f t="shared" si="97"/>
        <v>0</v>
      </c>
      <c r="BI415" s="138">
        <f t="shared" si="98"/>
        <v>0</v>
      </c>
      <c r="BJ415" s="13" t="s">
        <v>81</v>
      </c>
      <c r="BK415" s="138">
        <f t="shared" si="99"/>
        <v>0</v>
      </c>
      <c r="BL415" s="13" t="s">
        <v>199</v>
      </c>
      <c r="BM415" s="137" t="s">
        <v>1152</v>
      </c>
    </row>
    <row r="416" spans="2:65" s="1" customFormat="1" ht="16.5" customHeight="1">
      <c r="B416" s="28"/>
      <c r="C416" s="125" t="s">
        <v>1153</v>
      </c>
      <c r="D416" s="125" t="s">
        <v>124</v>
      </c>
      <c r="E416" s="126" t="s">
        <v>1154</v>
      </c>
      <c r="F416" s="127" t="s">
        <v>1155</v>
      </c>
      <c r="G416" s="128" t="s">
        <v>178</v>
      </c>
      <c r="H416" s="129">
        <v>16</v>
      </c>
      <c r="I416" s="130"/>
      <c r="J416" s="131">
        <f t="shared" si="90"/>
        <v>0</v>
      </c>
      <c r="K416" s="132"/>
      <c r="L416" s="28"/>
      <c r="M416" s="133" t="s">
        <v>1</v>
      </c>
      <c r="N416" s="134" t="s">
        <v>38</v>
      </c>
      <c r="P416" s="135">
        <f t="shared" si="91"/>
        <v>0</v>
      </c>
      <c r="Q416" s="135">
        <v>1.09E-3</v>
      </c>
      <c r="R416" s="135">
        <f t="shared" si="92"/>
        <v>1.7440000000000001E-2</v>
      </c>
      <c r="S416" s="135">
        <v>0</v>
      </c>
      <c r="T416" s="136">
        <f t="shared" si="93"/>
        <v>0</v>
      </c>
      <c r="AR416" s="137" t="s">
        <v>199</v>
      </c>
      <c r="AT416" s="137" t="s">
        <v>124</v>
      </c>
      <c r="AU416" s="137" t="s">
        <v>83</v>
      </c>
      <c r="AY416" s="13" t="s">
        <v>122</v>
      </c>
      <c r="BE416" s="138">
        <f t="shared" si="94"/>
        <v>0</v>
      </c>
      <c r="BF416" s="138">
        <f t="shared" si="95"/>
        <v>0</v>
      </c>
      <c r="BG416" s="138">
        <f t="shared" si="96"/>
        <v>0</v>
      </c>
      <c r="BH416" s="138">
        <f t="shared" si="97"/>
        <v>0</v>
      </c>
      <c r="BI416" s="138">
        <f t="shared" si="98"/>
        <v>0</v>
      </c>
      <c r="BJ416" s="13" t="s">
        <v>81</v>
      </c>
      <c r="BK416" s="138">
        <f t="shared" si="99"/>
        <v>0</v>
      </c>
      <c r="BL416" s="13" t="s">
        <v>199</v>
      </c>
      <c r="BM416" s="137" t="s">
        <v>1156</v>
      </c>
    </row>
    <row r="417" spans="2:65" s="1" customFormat="1" ht="16.5" customHeight="1">
      <c r="B417" s="28"/>
      <c r="C417" s="125" t="s">
        <v>1157</v>
      </c>
      <c r="D417" s="125" t="s">
        <v>124</v>
      </c>
      <c r="E417" s="126" t="s">
        <v>1158</v>
      </c>
      <c r="F417" s="127" t="s">
        <v>1159</v>
      </c>
      <c r="G417" s="128" t="s">
        <v>964</v>
      </c>
      <c r="H417" s="129">
        <v>9</v>
      </c>
      <c r="I417" s="130"/>
      <c r="J417" s="131">
        <f t="shared" si="90"/>
        <v>0</v>
      </c>
      <c r="K417" s="132"/>
      <c r="L417" s="28"/>
      <c r="M417" s="133" t="s">
        <v>1</v>
      </c>
      <c r="N417" s="134" t="s">
        <v>38</v>
      </c>
      <c r="P417" s="135">
        <f t="shared" si="91"/>
        <v>0</v>
      </c>
      <c r="Q417" s="135">
        <v>1.9599999999999999E-3</v>
      </c>
      <c r="R417" s="135">
        <f t="shared" si="92"/>
        <v>1.7639999999999999E-2</v>
      </c>
      <c r="S417" s="135">
        <v>0</v>
      </c>
      <c r="T417" s="136">
        <f t="shared" si="93"/>
        <v>0</v>
      </c>
      <c r="AR417" s="137" t="s">
        <v>199</v>
      </c>
      <c r="AT417" s="137" t="s">
        <v>124</v>
      </c>
      <c r="AU417" s="137" t="s">
        <v>83</v>
      </c>
      <c r="AY417" s="13" t="s">
        <v>122</v>
      </c>
      <c r="BE417" s="138">
        <f t="shared" si="94"/>
        <v>0</v>
      </c>
      <c r="BF417" s="138">
        <f t="shared" si="95"/>
        <v>0</v>
      </c>
      <c r="BG417" s="138">
        <f t="shared" si="96"/>
        <v>0</v>
      </c>
      <c r="BH417" s="138">
        <f t="shared" si="97"/>
        <v>0</v>
      </c>
      <c r="BI417" s="138">
        <f t="shared" si="98"/>
        <v>0</v>
      </c>
      <c r="BJ417" s="13" t="s">
        <v>81</v>
      </c>
      <c r="BK417" s="138">
        <f t="shared" si="99"/>
        <v>0</v>
      </c>
      <c r="BL417" s="13" t="s">
        <v>199</v>
      </c>
      <c r="BM417" s="137" t="s">
        <v>1160</v>
      </c>
    </row>
    <row r="418" spans="2:65" s="1" customFormat="1" ht="16.5" customHeight="1">
      <c r="B418" s="28"/>
      <c r="C418" s="125" t="s">
        <v>1161</v>
      </c>
      <c r="D418" s="125" t="s">
        <v>124</v>
      </c>
      <c r="E418" s="126" t="s">
        <v>1162</v>
      </c>
      <c r="F418" s="127" t="s">
        <v>1163</v>
      </c>
      <c r="G418" s="128" t="s">
        <v>964</v>
      </c>
      <c r="H418" s="129">
        <v>3</v>
      </c>
      <c r="I418" s="130"/>
      <c r="J418" s="131">
        <f t="shared" si="90"/>
        <v>0</v>
      </c>
      <c r="K418" s="132"/>
      <c r="L418" s="28"/>
      <c r="M418" s="133" t="s">
        <v>1</v>
      </c>
      <c r="N418" s="134" t="s">
        <v>38</v>
      </c>
      <c r="P418" s="135">
        <f t="shared" si="91"/>
        <v>0</v>
      </c>
      <c r="Q418" s="135">
        <v>1.8E-3</v>
      </c>
      <c r="R418" s="135">
        <f t="shared" si="92"/>
        <v>5.4000000000000003E-3</v>
      </c>
      <c r="S418" s="135">
        <v>0</v>
      </c>
      <c r="T418" s="136">
        <f t="shared" si="93"/>
        <v>0</v>
      </c>
      <c r="AR418" s="137" t="s">
        <v>199</v>
      </c>
      <c r="AT418" s="137" t="s">
        <v>124</v>
      </c>
      <c r="AU418" s="137" t="s">
        <v>83</v>
      </c>
      <c r="AY418" s="13" t="s">
        <v>122</v>
      </c>
      <c r="BE418" s="138">
        <f t="shared" si="94"/>
        <v>0</v>
      </c>
      <c r="BF418" s="138">
        <f t="shared" si="95"/>
        <v>0</v>
      </c>
      <c r="BG418" s="138">
        <f t="shared" si="96"/>
        <v>0</v>
      </c>
      <c r="BH418" s="138">
        <f t="shared" si="97"/>
        <v>0</v>
      </c>
      <c r="BI418" s="138">
        <f t="shared" si="98"/>
        <v>0</v>
      </c>
      <c r="BJ418" s="13" t="s">
        <v>81</v>
      </c>
      <c r="BK418" s="138">
        <f t="shared" si="99"/>
        <v>0</v>
      </c>
      <c r="BL418" s="13" t="s">
        <v>199</v>
      </c>
      <c r="BM418" s="137" t="s">
        <v>1164</v>
      </c>
    </row>
    <row r="419" spans="2:65" s="1" customFormat="1" ht="16.5" customHeight="1">
      <c r="B419" s="28"/>
      <c r="C419" s="125" t="s">
        <v>1165</v>
      </c>
      <c r="D419" s="125" t="s">
        <v>124</v>
      </c>
      <c r="E419" s="126" t="s">
        <v>1166</v>
      </c>
      <c r="F419" s="127" t="s">
        <v>1167</v>
      </c>
      <c r="G419" s="128" t="s">
        <v>964</v>
      </c>
      <c r="H419" s="129">
        <v>11</v>
      </c>
      <c r="I419" s="130"/>
      <c r="J419" s="131">
        <f t="shared" si="90"/>
        <v>0</v>
      </c>
      <c r="K419" s="132"/>
      <c r="L419" s="28"/>
      <c r="M419" s="133" t="s">
        <v>1</v>
      </c>
      <c r="N419" s="134" t="s">
        <v>38</v>
      </c>
      <c r="P419" s="135">
        <f t="shared" si="91"/>
        <v>0</v>
      </c>
      <c r="Q419" s="135">
        <v>1.8400000000000001E-3</v>
      </c>
      <c r="R419" s="135">
        <f t="shared" si="92"/>
        <v>2.0240000000000001E-2</v>
      </c>
      <c r="S419" s="135">
        <v>0</v>
      </c>
      <c r="T419" s="136">
        <f t="shared" si="93"/>
        <v>0</v>
      </c>
      <c r="AR419" s="137" t="s">
        <v>199</v>
      </c>
      <c r="AT419" s="137" t="s">
        <v>124</v>
      </c>
      <c r="AU419" s="137" t="s">
        <v>83</v>
      </c>
      <c r="AY419" s="13" t="s">
        <v>122</v>
      </c>
      <c r="BE419" s="138">
        <f t="shared" si="94"/>
        <v>0</v>
      </c>
      <c r="BF419" s="138">
        <f t="shared" si="95"/>
        <v>0</v>
      </c>
      <c r="BG419" s="138">
        <f t="shared" si="96"/>
        <v>0</v>
      </c>
      <c r="BH419" s="138">
        <f t="shared" si="97"/>
        <v>0</v>
      </c>
      <c r="BI419" s="138">
        <f t="shared" si="98"/>
        <v>0</v>
      </c>
      <c r="BJ419" s="13" t="s">
        <v>81</v>
      </c>
      <c r="BK419" s="138">
        <f t="shared" si="99"/>
        <v>0</v>
      </c>
      <c r="BL419" s="13" t="s">
        <v>199</v>
      </c>
      <c r="BM419" s="137" t="s">
        <v>1168</v>
      </c>
    </row>
    <row r="420" spans="2:65" s="1" customFormat="1" ht="16.5" customHeight="1">
      <c r="B420" s="28"/>
      <c r="C420" s="125" t="s">
        <v>1169</v>
      </c>
      <c r="D420" s="125" t="s">
        <v>124</v>
      </c>
      <c r="E420" s="126" t="s">
        <v>1170</v>
      </c>
      <c r="F420" s="127" t="s">
        <v>1171</v>
      </c>
      <c r="G420" s="128" t="s">
        <v>964</v>
      </c>
      <c r="H420" s="129">
        <v>1</v>
      </c>
      <c r="I420" s="130"/>
      <c r="J420" s="131">
        <f t="shared" si="90"/>
        <v>0</v>
      </c>
      <c r="K420" s="132"/>
      <c r="L420" s="28"/>
      <c r="M420" s="133" t="s">
        <v>1</v>
      </c>
      <c r="N420" s="134" t="s">
        <v>38</v>
      </c>
      <c r="P420" s="135">
        <f t="shared" si="91"/>
        <v>0</v>
      </c>
      <c r="Q420" s="135">
        <v>2.1099999999999999E-3</v>
      </c>
      <c r="R420" s="135">
        <f t="shared" si="92"/>
        <v>2.1099999999999999E-3</v>
      </c>
      <c r="S420" s="135">
        <v>0</v>
      </c>
      <c r="T420" s="136">
        <f t="shared" si="93"/>
        <v>0</v>
      </c>
      <c r="AR420" s="137" t="s">
        <v>199</v>
      </c>
      <c r="AT420" s="137" t="s">
        <v>124</v>
      </c>
      <c r="AU420" s="137" t="s">
        <v>83</v>
      </c>
      <c r="AY420" s="13" t="s">
        <v>122</v>
      </c>
      <c r="BE420" s="138">
        <f t="shared" si="94"/>
        <v>0</v>
      </c>
      <c r="BF420" s="138">
        <f t="shared" si="95"/>
        <v>0</v>
      </c>
      <c r="BG420" s="138">
        <f t="shared" si="96"/>
        <v>0</v>
      </c>
      <c r="BH420" s="138">
        <f t="shared" si="97"/>
        <v>0</v>
      </c>
      <c r="BI420" s="138">
        <f t="shared" si="98"/>
        <v>0</v>
      </c>
      <c r="BJ420" s="13" t="s">
        <v>81</v>
      </c>
      <c r="BK420" s="138">
        <f t="shared" si="99"/>
        <v>0</v>
      </c>
      <c r="BL420" s="13" t="s">
        <v>199</v>
      </c>
      <c r="BM420" s="137" t="s">
        <v>1172</v>
      </c>
    </row>
    <row r="421" spans="2:65" s="1" customFormat="1" ht="19.2">
      <c r="B421" s="28"/>
      <c r="D421" s="150" t="s">
        <v>188</v>
      </c>
      <c r="F421" s="151" t="s">
        <v>1173</v>
      </c>
      <c r="I421" s="152"/>
      <c r="L421" s="28"/>
      <c r="M421" s="153"/>
      <c r="T421" s="52"/>
      <c r="AT421" s="13" t="s">
        <v>188</v>
      </c>
      <c r="AU421" s="13" t="s">
        <v>83</v>
      </c>
    </row>
    <row r="422" spans="2:65" s="1" customFormat="1" ht="16.5" customHeight="1">
      <c r="B422" s="28"/>
      <c r="C422" s="125" t="s">
        <v>1174</v>
      </c>
      <c r="D422" s="125" t="s">
        <v>124</v>
      </c>
      <c r="E422" s="126" t="s">
        <v>1175</v>
      </c>
      <c r="F422" s="127" t="s">
        <v>1176</v>
      </c>
      <c r="G422" s="128" t="s">
        <v>964</v>
      </c>
      <c r="H422" s="129">
        <v>36</v>
      </c>
      <c r="I422" s="130"/>
      <c r="J422" s="131">
        <f>ROUND(I422*H422,2)</f>
        <v>0</v>
      </c>
      <c r="K422" s="132"/>
      <c r="L422" s="28"/>
      <c r="M422" s="133" t="s">
        <v>1</v>
      </c>
      <c r="N422" s="134" t="s">
        <v>38</v>
      </c>
      <c r="P422" s="135">
        <f>O422*H422</f>
        <v>0</v>
      </c>
      <c r="Q422" s="135">
        <v>1.8400000000000001E-3</v>
      </c>
      <c r="R422" s="135">
        <f>Q422*H422</f>
        <v>6.6240000000000007E-2</v>
      </c>
      <c r="S422" s="135">
        <v>0</v>
      </c>
      <c r="T422" s="136">
        <f>S422*H422</f>
        <v>0</v>
      </c>
      <c r="AR422" s="137" t="s">
        <v>199</v>
      </c>
      <c r="AT422" s="137" t="s">
        <v>124</v>
      </c>
      <c r="AU422" s="137" t="s">
        <v>83</v>
      </c>
      <c r="AY422" s="13" t="s">
        <v>122</v>
      </c>
      <c r="BE422" s="138">
        <f>IF(N422="základní",J422,0)</f>
        <v>0</v>
      </c>
      <c r="BF422" s="138">
        <f>IF(N422="snížená",J422,0)</f>
        <v>0</v>
      </c>
      <c r="BG422" s="138">
        <f>IF(N422="zákl. přenesená",J422,0)</f>
        <v>0</v>
      </c>
      <c r="BH422" s="138">
        <f>IF(N422="sníž. přenesená",J422,0)</f>
        <v>0</v>
      </c>
      <c r="BI422" s="138">
        <f>IF(N422="nulová",J422,0)</f>
        <v>0</v>
      </c>
      <c r="BJ422" s="13" t="s">
        <v>81</v>
      </c>
      <c r="BK422" s="138">
        <f>ROUND(I422*H422,2)</f>
        <v>0</v>
      </c>
      <c r="BL422" s="13" t="s">
        <v>199</v>
      </c>
      <c r="BM422" s="137" t="s">
        <v>1177</v>
      </c>
    </row>
    <row r="423" spans="2:65" s="1" customFormat="1" ht="48">
      <c r="B423" s="28"/>
      <c r="D423" s="150" t="s">
        <v>188</v>
      </c>
      <c r="F423" s="151" t="s">
        <v>1178</v>
      </c>
      <c r="I423" s="152"/>
      <c r="L423" s="28"/>
      <c r="M423" s="153"/>
      <c r="T423" s="52"/>
      <c r="AT423" s="13" t="s">
        <v>188</v>
      </c>
      <c r="AU423" s="13" t="s">
        <v>83</v>
      </c>
    </row>
    <row r="424" spans="2:65" s="1" customFormat="1" ht="16.5" customHeight="1">
      <c r="B424" s="28"/>
      <c r="C424" s="125" t="s">
        <v>1179</v>
      </c>
      <c r="D424" s="125" t="s">
        <v>124</v>
      </c>
      <c r="E424" s="126" t="s">
        <v>1180</v>
      </c>
      <c r="F424" s="127" t="s">
        <v>1181</v>
      </c>
      <c r="G424" s="128" t="s">
        <v>964</v>
      </c>
      <c r="H424" s="129">
        <v>5</v>
      </c>
      <c r="I424" s="130"/>
      <c r="J424" s="131">
        <f>ROUND(I424*H424,2)</f>
        <v>0</v>
      </c>
      <c r="K424" s="132"/>
      <c r="L424" s="28"/>
      <c r="M424" s="133" t="s">
        <v>1</v>
      </c>
      <c r="N424" s="134" t="s">
        <v>38</v>
      </c>
      <c r="P424" s="135">
        <f>O424*H424</f>
        <v>0</v>
      </c>
      <c r="Q424" s="135">
        <v>1.8400000000000001E-3</v>
      </c>
      <c r="R424" s="135">
        <f>Q424*H424</f>
        <v>9.1999999999999998E-3</v>
      </c>
      <c r="S424" s="135">
        <v>0</v>
      </c>
      <c r="T424" s="136">
        <f>S424*H424</f>
        <v>0</v>
      </c>
      <c r="AR424" s="137" t="s">
        <v>199</v>
      </c>
      <c r="AT424" s="137" t="s">
        <v>124</v>
      </c>
      <c r="AU424" s="137" t="s">
        <v>83</v>
      </c>
      <c r="AY424" s="13" t="s">
        <v>122</v>
      </c>
      <c r="BE424" s="138">
        <f>IF(N424="základní",J424,0)</f>
        <v>0</v>
      </c>
      <c r="BF424" s="138">
        <f>IF(N424="snížená",J424,0)</f>
        <v>0</v>
      </c>
      <c r="BG424" s="138">
        <f>IF(N424="zákl. přenesená",J424,0)</f>
        <v>0</v>
      </c>
      <c r="BH424" s="138">
        <f>IF(N424="sníž. přenesená",J424,0)</f>
        <v>0</v>
      </c>
      <c r="BI424" s="138">
        <f>IF(N424="nulová",J424,0)</f>
        <v>0</v>
      </c>
      <c r="BJ424" s="13" t="s">
        <v>81</v>
      </c>
      <c r="BK424" s="138">
        <f>ROUND(I424*H424,2)</f>
        <v>0</v>
      </c>
      <c r="BL424" s="13" t="s">
        <v>199</v>
      </c>
      <c r="BM424" s="137" t="s">
        <v>1182</v>
      </c>
    </row>
    <row r="425" spans="2:65" s="1" customFormat="1" ht="16.5" customHeight="1">
      <c r="B425" s="28"/>
      <c r="C425" s="139" t="s">
        <v>1183</v>
      </c>
      <c r="D425" s="139" t="s">
        <v>170</v>
      </c>
      <c r="E425" s="140" t="s">
        <v>1184</v>
      </c>
      <c r="F425" s="141" t="s">
        <v>1185</v>
      </c>
      <c r="G425" s="142" t="s">
        <v>985</v>
      </c>
      <c r="H425" s="143">
        <v>5</v>
      </c>
      <c r="I425" s="144"/>
      <c r="J425" s="145">
        <f>ROUND(I425*H425,2)</f>
        <v>0</v>
      </c>
      <c r="K425" s="146"/>
      <c r="L425" s="147"/>
      <c r="M425" s="148" t="s">
        <v>1</v>
      </c>
      <c r="N425" s="149" t="s">
        <v>38</v>
      </c>
      <c r="P425" s="135">
        <f>O425*H425</f>
        <v>0</v>
      </c>
      <c r="Q425" s="135">
        <v>2.0999999999999999E-3</v>
      </c>
      <c r="R425" s="135">
        <f>Q425*H425</f>
        <v>1.0499999999999999E-2</v>
      </c>
      <c r="S425" s="135">
        <v>0</v>
      </c>
      <c r="T425" s="136">
        <f>S425*H425</f>
        <v>0</v>
      </c>
      <c r="AR425" s="137" t="s">
        <v>237</v>
      </c>
      <c r="AT425" s="137" t="s">
        <v>170</v>
      </c>
      <c r="AU425" s="137" t="s">
        <v>83</v>
      </c>
      <c r="AY425" s="13" t="s">
        <v>122</v>
      </c>
      <c r="BE425" s="138">
        <f>IF(N425="základní",J425,0)</f>
        <v>0</v>
      </c>
      <c r="BF425" s="138">
        <f>IF(N425="snížená",J425,0)</f>
        <v>0</v>
      </c>
      <c r="BG425" s="138">
        <f>IF(N425="zákl. přenesená",J425,0)</f>
        <v>0</v>
      </c>
      <c r="BH425" s="138">
        <f>IF(N425="sníž. přenesená",J425,0)</f>
        <v>0</v>
      </c>
      <c r="BI425" s="138">
        <f>IF(N425="nulová",J425,0)</f>
        <v>0</v>
      </c>
      <c r="BJ425" s="13" t="s">
        <v>81</v>
      </c>
      <c r="BK425" s="138">
        <f>ROUND(I425*H425,2)</f>
        <v>0</v>
      </c>
      <c r="BL425" s="13" t="s">
        <v>199</v>
      </c>
      <c r="BM425" s="137" t="s">
        <v>1186</v>
      </c>
    </row>
    <row r="426" spans="2:65" s="1" customFormat="1" ht="16.5" customHeight="1">
      <c r="B426" s="28"/>
      <c r="C426" s="139" t="s">
        <v>1187</v>
      </c>
      <c r="D426" s="139" t="s">
        <v>170</v>
      </c>
      <c r="E426" s="140" t="s">
        <v>1188</v>
      </c>
      <c r="F426" s="141" t="s">
        <v>1189</v>
      </c>
      <c r="G426" s="142" t="s">
        <v>985</v>
      </c>
      <c r="H426" s="143">
        <v>4</v>
      </c>
      <c r="I426" s="144"/>
      <c r="J426" s="145">
        <f>ROUND(I426*H426,2)</f>
        <v>0</v>
      </c>
      <c r="K426" s="146"/>
      <c r="L426" s="147"/>
      <c r="M426" s="148" t="s">
        <v>1</v>
      </c>
      <c r="N426" s="149" t="s">
        <v>38</v>
      </c>
      <c r="P426" s="135">
        <f>O426*H426</f>
        <v>0</v>
      </c>
      <c r="Q426" s="135">
        <v>2.0999999999999999E-3</v>
      </c>
      <c r="R426" s="135">
        <f>Q426*H426</f>
        <v>8.3999999999999995E-3</v>
      </c>
      <c r="S426" s="135">
        <v>0</v>
      </c>
      <c r="T426" s="136">
        <f>S426*H426</f>
        <v>0</v>
      </c>
      <c r="AR426" s="137" t="s">
        <v>237</v>
      </c>
      <c r="AT426" s="137" t="s">
        <v>170</v>
      </c>
      <c r="AU426" s="137" t="s">
        <v>83</v>
      </c>
      <c r="AY426" s="13" t="s">
        <v>122</v>
      </c>
      <c r="BE426" s="138">
        <f>IF(N426="základní",J426,0)</f>
        <v>0</v>
      </c>
      <c r="BF426" s="138">
        <f>IF(N426="snížená",J426,0)</f>
        <v>0</v>
      </c>
      <c r="BG426" s="138">
        <f>IF(N426="zákl. přenesená",J426,0)</f>
        <v>0</v>
      </c>
      <c r="BH426" s="138">
        <f>IF(N426="sníž. přenesená",J426,0)</f>
        <v>0</v>
      </c>
      <c r="BI426" s="138">
        <f>IF(N426="nulová",J426,0)</f>
        <v>0</v>
      </c>
      <c r="BJ426" s="13" t="s">
        <v>81</v>
      </c>
      <c r="BK426" s="138">
        <f>ROUND(I426*H426,2)</f>
        <v>0</v>
      </c>
      <c r="BL426" s="13" t="s">
        <v>199</v>
      </c>
      <c r="BM426" s="137" t="s">
        <v>1190</v>
      </c>
    </row>
    <row r="427" spans="2:65" s="1" customFormat="1" ht="28.8">
      <c r="B427" s="28"/>
      <c r="D427" s="150" t="s">
        <v>188</v>
      </c>
      <c r="F427" s="151" t="s">
        <v>1191</v>
      </c>
      <c r="I427" s="152"/>
      <c r="L427" s="28"/>
      <c r="M427" s="153"/>
      <c r="T427" s="52"/>
      <c r="AT427" s="13" t="s">
        <v>188</v>
      </c>
      <c r="AU427" s="13" t="s">
        <v>83</v>
      </c>
    </row>
    <row r="428" spans="2:65" s="1" customFormat="1" ht="16.5" customHeight="1">
      <c r="B428" s="28"/>
      <c r="C428" s="125" t="s">
        <v>1192</v>
      </c>
      <c r="D428" s="125" t="s">
        <v>124</v>
      </c>
      <c r="E428" s="126" t="s">
        <v>1193</v>
      </c>
      <c r="F428" s="127" t="s">
        <v>1194</v>
      </c>
      <c r="G428" s="128" t="s">
        <v>964</v>
      </c>
      <c r="H428" s="129">
        <v>18</v>
      </c>
      <c r="I428" s="130"/>
      <c r="J428" s="131">
        <f>ROUND(I428*H428,2)</f>
        <v>0</v>
      </c>
      <c r="K428" s="132"/>
      <c r="L428" s="28"/>
      <c r="M428" s="133" t="s">
        <v>1</v>
      </c>
      <c r="N428" s="134" t="s">
        <v>38</v>
      </c>
      <c r="P428" s="135">
        <f>O428*H428</f>
        <v>0</v>
      </c>
      <c r="Q428" s="135">
        <v>3.5400000000000002E-3</v>
      </c>
      <c r="R428" s="135">
        <f>Q428*H428</f>
        <v>6.3719999999999999E-2</v>
      </c>
      <c r="S428" s="135">
        <v>0</v>
      </c>
      <c r="T428" s="136">
        <f>S428*H428</f>
        <v>0</v>
      </c>
      <c r="AR428" s="137" t="s">
        <v>199</v>
      </c>
      <c r="AT428" s="137" t="s">
        <v>124</v>
      </c>
      <c r="AU428" s="137" t="s">
        <v>83</v>
      </c>
      <c r="AY428" s="13" t="s">
        <v>122</v>
      </c>
      <c r="BE428" s="138">
        <f>IF(N428="základní",J428,0)</f>
        <v>0</v>
      </c>
      <c r="BF428" s="138">
        <f>IF(N428="snížená",J428,0)</f>
        <v>0</v>
      </c>
      <c r="BG428" s="138">
        <f>IF(N428="zákl. přenesená",J428,0)</f>
        <v>0</v>
      </c>
      <c r="BH428" s="138">
        <f>IF(N428="sníž. přenesená",J428,0)</f>
        <v>0</v>
      </c>
      <c r="BI428" s="138">
        <f>IF(N428="nulová",J428,0)</f>
        <v>0</v>
      </c>
      <c r="BJ428" s="13" t="s">
        <v>81</v>
      </c>
      <c r="BK428" s="138">
        <f>ROUND(I428*H428,2)</f>
        <v>0</v>
      </c>
      <c r="BL428" s="13" t="s">
        <v>199</v>
      </c>
      <c r="BM428" s="137" t="s">
        <v>1195</v>
      </c>
    </row>
    <row r="429" spans="2:65" s="1" customFormat="1" ht="38.4">
      <c r="B429" s="28"/>
      <c r="D429" s="150" t="s">
        <v>188</v>
      </c>
      <c r="F429" s="151" t="s">
        <v>1196</v>
      </c>
      <c r="I429" s="152"/>
      <c r="L429" s="28"/>
      <c r="M429" s="153"/>
      <c r="T429" s="52"/>
      <c r="AT429" s="13" t="s">
        <v>188</v>
      </c>
      <c r="AU429" s="13" t="s">
        <v>83</v>
      </c>
    </row>
    <row r="430" spans="2:65" s="1" customFormat="1" ht="21.75" customHeight="1">
      <c r="B430" s="28"/>
      <c r="C430" s="125" t="s">
        <v>1197</v>
      </c>
      <c r="D430" s="125" t="s">
        <v>124</v>
      </c>
      <c r="E430" s="126" t="s">
        <v>1198</v>
      </c>
      <c r="F430" s="127" t="s">
        <v>1199</v>
      </c>
      <c r="G430" s="128" t="s">
        <v>964</v>
      </c>
      <c r="H430" s="129">
        <v>64</v>
      </c>
      <c r="I430" s="130"/>
      <c r="J430" s="131">
        <f>ROUND(I430*H430,2)</f>
        <v>0</v>
      </c>
      <c r="K430" s="132"/>
      <c r="L430" s="28"/>
      <c r="M430" s="133" t="s">
        <v>1</v>
      </c>
      <c r="N430" s="134" t="s">
        <v>38</v>
      </c>
      <c r="P430" s="135">
        <f>O430*H430</f>
        <v>0</v>
      </c>
      <c r="Q430" s="135">
        <v>3.5400000000000002E-3</v>
      </c>
      <c r="R430" s="135">
        <f>Q430*H430</f>
        <v>0.22656000000000001</v>
      </c>
      <c r="S430" s="135">
        <v>0</v>
      </c>
      <c r="T430" s="136">
        <f>S430*H430</f>
        <v>0</v>
      </c>
      <c r="AR430" s="137" t="s">
        <v>199</v>
      </c>
      <c r="AT430" s="137" t="s">
        <v>124</v>
      </c>
      <c r="AU430" s="137" t="s">
        <v>83</v>
      </c>
      <c r="AY430" s="13" t="s">
        <v>122</v>
      </c>
      <c r="BE430" s="138">
        <f>IF(N430="základní",J430,0)</f>
        <v>0</v>
      </c>
      <c r="BF430" s="138">
        <f>IF(N430="snížená",J430,0)</f>
        <v>0</v>
      </c>
      <c r="BG430" s="138">
        <f>IF(N430="zákl. přenesená",J430,0)</f>
        <v>0</v>
      </c>
      <c r="BH430" s="138">
        <f>IF(N430="sníž. přenesená",J430,0)</f>
        <v>0</v>
      </c>
      <c r="BI430" s="138">
        <f>IF(N430="nulová",J430,0)</f>
        <v>0</v>
      </c>
      <c r="BJ430" s="13" t="s">
        <v>81</v>
      </c>
      <c r="BK430" s="138">
        <f>ROUND(I430*H430,2)</f>
        <v>0</v>
      </c>
      <c r="BL430" s="13" t="s">
        <v>199</v>
      </c>
      <c r="BM430" s="137" t="s">
        <v>1200</v>
      </c>
    </row>
    <row r="431" spans="2:65" s="1" customFormat="1" ht="48">
      <c r="B431" s="28"/>
      <c r="D431" s="150" t="s">
        <v>188</v>
      </c>
      <c r="F431" s="151" t="s">
        <v>1201</v>
      </c>
      <c r="I431" s="152"/>
      <c r="L431" s="28"/>
      <c r="M431" s="153"/>
      <c r="T431" s="52"/>
      <c r="AT431" s="13" t="s">
        <v>188</v>
      </c>
      <c r="AU431" s="13" t="s">
        <v>83</v>
      </c>
    </row>
    <row r="432" spans="2:65" s="1" customFormat="1" ht="16.5" customHeight="1">
      <c r="B432" s="28"/>
      <c r="C432" s="139" t="s">
        <v>1202</v>
      </c>
      <c r="D432" s="139" t="s">
        <v>170</v>
      </c>
      <c r="E432" s="140" t="s">
        <v>1203</v>
      </c>
      <c r="F432" s="141" t="s">
        <v>1204</v>
      </c>
      <c r="G432" s="142" t="s">
        <v>178</v>
      </c>
      <c r="H432" s="143">
        <v>20</v>
      </c>
      <c r="I432" s="144"/>
      <c r="J432" s="145">
        <f>ROUND(I432*H432,2)</f>
        <v>0</v>
      </c>
      <c r="K432" s="146"/>
      <c r="L432" s="147"/>
      <c r="M432" s="148" t="s">
        <v>1</v>
      </c>
      <c r="N432" s="149" t="s">
        <v>38</v>
      </c>
      <c r="P432" s="135">
        <f>O432*H432</f>
        <v>0</v>
      </c>
      <c r="Q432" s="135">
        <v>1.8E-3</v>
      </c>
      <c r="R432" s="135">
        <f>Q432*H432</f>
        <v>3.5999999999999997E-2</v>
      </c>
      <c r="S432" s="135">
        <v>0</v>
      </c>
      <c r="T432" s="136">
        <f>S432*H432</f>
        <v>0</v>
      </c>
      <c r="AR432" s="137" t="s">
        <v>237</v>
      </c>
      <c r="AT432" s="137" t="s">
        <v>170</v>
      </c>
      <c r="AU432" s="137" t="s">
        <v>83</v>
      </c>
      <c r="AY432" s="13" t="s">
        <v>122</v>
      </c>
      <c r="BE432" s="138">
        <f>IF(N432="základní",J432,0)</f>
        <v>0</v>
      </c>
      <c r="BF432" s="138">
        <f>IF(N432="snížená",J432,0)</f>
        <v>0</v>
      </c>
      <c r="BG432" s="138">
        <f>IF(N432="zákl. přenesená",J432,0)</f>
        <v>0</v>
      </c>
      <c r="BH432" s="138">
        <f>IF(N432="sníž. přenesená",J432,0)</f>
        <v>0</v>
      </c>
      <c r="BI432" s="138">
        <f>IF(N432="nulová",J432,0)</f>
        <v>0</v>
      </c>
      <c r="BJ432" s="13" t="s">
        <v>81</v>
      </c>
      <c r="BK432" s="138">
        <f>ROUND(I432*H432,2)</f>
        <v>0</v>
      </c>
      <c r="BL432" s="13" t="s">
        <v>199</v>
      </c>
      <c r="BM432" s="137" t="s">
        <v>1205</v>
      </c>
    </row>
    <row r="433" spans="2:65" s="1" customFormat="1" ht="28.8">
      <c r="B433" s="28"/>
      <c r="D433" s="150" t="s">
        <v>188</v>
      </c>
      <c r="F433" s="151" t="s">
        <v>1206</v>
      </c>
      <c r="I433" s="152"/>
      <c r="L433" s="28"/>
      <c r="M433" s="153"/>
      <c r="T433" s="52"/>
      <c r="AT433" s="13" t="s">
        <v>188</v>
      </c>
      <c r="AU433" s="13" t="s">
        <v>83</v>
      </c>
    </row>
    <row r="434" spans="2:65" s="1" customFormat="1" ht="16.5" customHeight="1">
      <c r="B434" s="28"/>
      <c r="C434" s="139" t="s">
        <v>1207</v>
      </c>
      <c r="D434" s="139" t="s">
        <v>170</v>
      </c>
      <c r="E434" s="140" t="s">
        <v>1208</v>
      </c>
      <c r="F434" s="141" t="s">
        <v>1209</v>
      </c>
      <c r="G434" s="142" t="s">
        <v>178</v>
      </c>
      <c r="H434" s="143">
        <v>9</v>
      </c>
      <c r="I434" s="144"/>
      <c r="J434" s="145">
        <f>ROUND(I434*H434,2)</f>
        <v>0</v>
      </c>
      <c r="K434" s="146"/>
      <c r="L434" s="147"/>
      <c r="M434" s="148" t="s">
        <v>1</v>
      </c>
      <c r="N434" s="149" t="s">
        <v>38</v>
      </c>
      <c r="P434" s="135">
        <f>O434*H434</f>
        <v>0</v>
      </c>
      <c r="Q434" s="135">
        <v>7.4999999999999997E-3</v>
      </c>
      <c r="R434" s="135">
        <f>Q434*H434</f>
        <v>6.7500000000000004E-2</v>
      </c>
      <c r="S434" s="135">
        <v>0</v>
      </c>
      <c r="T434" s="136">
        <f>S434*H434</f>
        <v>0</v>
      </c>
      <c r="AR434" s="137" t="s">
        <v>237</v>
      </c>
      <c r="AT434" s="137" t="s">
        <v>170</v>
      </c>
      <c r="AU434" s="137" t="s">
        <v>83</v>
      </c>
      <c r="AY434" s="13" t="s">
        <v>122</v>
      </c>
      <c r="BE434" s="138">
        <f>IF(N434="základní",J434,0)</f>
        <v>0</v>
      </c>
      <c r="BF434" s="138">
        <f>IF(N434="snížená",J434,0)</f>
        <v>0</v>
      </c>
      <c r="BG434" s="138">
        <f>IF(N434="zákl. přenesená",J434,0)</f>
        <v>0</v>
      </c>
      <c r="BH434" s="138">
        <f>IF(N434="sníž. přenesená",J434,0)</f>
        <v>0</v>
      </c>
      <c r="BI434" s="138">
        <f>IF(N434="nulová",J434,0)</f>
        <v>0</v>
      </c>
      <c r="BJ434" s="13" t="s">
        <v>81</v>
      </c>
      <c r="BK434" s="138">
        <f>ROUND(I434*H434,2)</f>
        <v>0</v>
      </c>
      <c r="BL434" s="13" t="s">
        <v>199</v>
      </c>
      <c r="BM434" s="137" t="s">
        <v>1210</v>
      </c>
    </row>
    <row r="435" spans="2:65" s="1" customFormat="1" ht="16.5" customHeight="1">
      <c r="B435" s="28"/>
      <c r="C435" s="139" t="s">
        <v>1211</v>
      </c>
      <c r="D435" s="139" t="s">
        <v>170</v>
      </c>
      <c r="E435" s="140" t="s">
        <v>1212</v>
      </c>
      <c r="F435" s="141" t="s">
        <v>1213</v>
      </c>
      <c r="G435" s="142" t="s">
        <v>178</v>
      </c>
      <c r="H435" s="143">
        <v>9</v>
      </c>
      <c r="I435" s="144"/>
      <c r="J435" s="145">
        <f>ROUND(I435*H435,2)</f>
        <v>0</v>
      </c>
      <c r="K435" s="146"/>
      <c r="L435" s="147"/>
      <c r="M435" s="148" t="s">
        <v>1</v>
      </c>
      <c r="N435" s="149" t="s">
        <v>38</v>
      </c>
      <c r="P435" s="135">
        <f>O435*H435</f>
        <v>0</v>
      </c>
      <c r="Q435" s="135">
        <v>7.4999999999999997E-3</v>
      </c>
      <c r="R435" s="135">
        <f>Q435*H435</f>
        <v>6.7500000000000004E-2</v>
      </c>
      <c r="S435" s="135">
        <v>0</v>
      </c>
      <c r="T435" s="136">
        <f>S435*H435</f>
        <v>0</v>
      </c>
      <c r="AR435" s="137" t="s">
        <v>237</v>
      </c>
      <c r="AT435" s="137" t="s">
        <v>170</v>
      </c>
      <c r="AU435" s="137" t="s">
        <v>83</v>
      </c>
      <c r="AY435" s="13" t="s">
        <v>122</v>
      </c>
      <c r="BE435" s="138">
        <f>IF(N435="základní",J435,0)</f>
        <v>0</v>
      </c>
      <c r="BF435" s="138">
        <f>IF(N435="snížená",J435,0)</f>
        <v>0</v>
      </c>
      <c r="BG435" s="138">
        <f>IF(N435="zákl. přenesená",J435,0)</f>
        <v>0</v>
      </c>
      <c r="BH435" s="138">
        <f>IF(N435="sníž. přenesená",J435,0)</f>
        <v>0</v>
      </c>
      <c r="BI435" s="138">
        <f>IF(N435="nulová",J435,0)</f>
        <v>0</v>
      </c>
      <c r="BJ435" s="13" t="s">
        <v>81</v>
      </c>
      <c r="BK435" s="138">
        <f>ROUND(I435*H435,2)</f>
        <v>0</v>
      </c>
      <c r="BL435" s="13" t="s">
        <v>199</v>
      </c>
      <c r="BM435" s="137" t="s">
        <v>1214</v>
      </c>
    </row>
    <row r="436" spans="2:65" s="1" customFormat="1" ht="19.2">
      <c r="B436" s="28"/>
      <c r="D436" s="150" t="s">
        <v>188</v>
      </c>
      <c r="F436" s="151" t="s">
        <v>1215</v>
      </c>
      <c r="I436" s="152"/>
      <c r="L436" s="28"/>
      <c r="M436" s="153"/>
      <c r="T436" s="52"/>
      <c r="AT436" s="13" t="s">
        <v>188</v>
      </c>
      <c r="AU436" s="13" t="s">
        <v>83</v>
      </c>
    </row>
    <row r="437" spans="2:65" s="1" customFormat="1" ht="16.5" customHeight="1">
      <c r="B437" s="28"/>
      <c r="C437" s="139" t="s">
        <v>1216</v>
      </c>
      <c r="D437" s="139" t="s">
        <v>170</v>
      </c>
      <c r="E437" s="140" t="s">
        <v>1217</v>
      </c>
      <c r="F437" s="141" t="s">
        <v>1218</v>
      </c>
      <c r="G437" s="142" t="s">
        <v>178</v>
      </c>
      <c r="H437" s="143">
        <v>4</v>
      </c>
      <c r="I437" s="144"/>
      <c r="J437" s="145">
        <f>ROUND(I437*H437,2)</f>
        <v>0</v>
      </c>
      <c r="K437" s="146"/>
      <c r="L437" s="147"/>
      <c r="M437" s="148" t="s">
        <v>1</v>
      </c>
      <c r="N437" s="149" t="s">
        <v>38</v>
      </c>
      <c r="P437" s="135">
        <f>O437*H437</f>
        <v>0</v>
      </c>
      <c r="Q437" s="135">
        <v>7.4999999999999997E-3</v>
      </c>
      <c r="R437" s="135">
        <f>Q437*H437</f>
        <v>0.03</v>
      </c>
      <c r="S437" s="135">
        <v>0</v>
      </c>
      <c r="T437" s="136">
        <f>S437*H437</f>
        <v>0</v>
      </c>
      <c r="AR437" s="137" t="s">
        <v>237</v>
      </c>
      <c r="AT437" s="137" t="s">
        <v>170</v>
      </c>
      <c r="AU437" s="137" t="s">
        <v>83</v>
      </c>
      <c r="AY437" s="13" t="s">
        <v>122</v>
      </c>
      <c r="BE437" s="138">
        <f>IF(N437="základní",J437,0)</f>
        <v>0</v>
      </c>
      <c r="BF437" s="138">
        <f>IF(N437="snížená",J437,0)</f>
        <v>0</v>
      </c>
      <c r="BG437" s="138">
        <f>IF(N437="zákl. přenesená",J437,0)</f>
        <v>0</v>
      </c>
      <c r="BH437" s="138">
        <f>IF(N437="sníž. přenesená",J437,0)</f>
        <v>0</v>
      </c>
      <c r="BI437" s="138">
        <f>IF(N437="nulová",J437,0)</f>
        <v>0</v>
      </c>
      <c r="BJ437" s="13" t="s">
        <v>81</v>
      </c>
      <c r="BK437" s="138">
        <f>ROUND(I437*H437,2)</f>
        <v>0</v>
      </c>
      <c r="BL437" s="13" t="s">
        <v>199</v>
      </c>
      <c r="BM437" s="137" t="s">
        <v>1219</v>
      </c>
    </row>
    <row r="438" spans="2:65" s="1" customFormat="1" ht="16.5" customHeight="1">
      <c r="B438" s="28"/>
      <c r="C438" s="139" t="s">
        <v>1220</v>
      </c>
      <c r="D438" s="139" t="s">
        <v>170</v>
      </c>
      <c r="E438" s="140" t="s">
        <v>1221</v>
      </c>
      <c r="F438" s="141" t="s">
        <v>1222</v>
      </c>
      <c r="G438" s="142" t="s">
        <v>178</v>
      </c>
      <c r="H438" s="143">
        <v>4</v>
      </c>
      <c r="I438" s="144"/>
      <c r="J438" s="145">
        <f>ROUND(I438*H438,2)</f>
        <v>0</v>
      </c>
      <c r="K438" s="146"/>
      <c r="L438" s="147"/>
      <c r="M438" s="148" t="s">
        <v>1</v>
      </c>
      <c r="N438" s="149" t="s">
        <v>38</v>
      </c>
      <c r="P438" s="135">
        <f>O438*H438</f>
        <v>0</v>
      </c>
      <c r="Q438" s="135">
        <v>7.4999999999999997E-3</v>
      </c>
      <c r="R438" s="135">
        <f>Q438*H438</f>
        <v>0.03</v>
      </c>
      <c r="S438" s="135">
        <v>0</v>
      </c>
      <c r="T438" s="136">
        <f>S438*H438</f>
        <v>0</v>
      </c>
      <c r="AR438" s="137" t="s">
        <v>237</v>
      </c>
      <c r="AT438" s="137" t="s">
        <v>170</v>
      </c>
      <c r="AU438" s="137" t="s">
        <v>83</v>
      </c>
      <c r="AY438" s="13" t="s">
        <v>122</v>
      </c>
      <c r="BE438" s="138">
        <f>IF(N438="základní",J438,0)</f>
        <v>0</v>
      </c>
      <c r="BF438" s="138">
        <f>IF(N438="snížená",J438,0)</f>
        <v>0</v>
      </c>
      <c r="BG438" s="138">
        <f>IF(N438="zákl. přenesená",J438,0)</f>
        <v>0</v>
      </c>
      <c r="BH438" s="138">
        <f>IF(N438="sníž. přenesená",J438,0)</f>
        <v>0</v>
      </c>
      <c r="BI438" s="138">
        <f>IF(N438="nulová",J438,0)</f>
        <v>0</v>
      </c>
      <c r="BJ438" s="13" t="s">
        <v>81</v>
      </c>
      <c r="BK438" s="138">
        <f>ROUND(I438*H438,2)</f>
        <v>0</v>
      </c>
      <c r="BL438" s="13" t="s">
        <v>199</v>
      </c>
      <c r="BM438" s="137" t="s">
        <v>1223</v>
      </c>
    </row>
    <row r="439" spans="2:65" s="1" customFormat="1" ht="19.2">
      <c r="B439" s="28"/>
      <c r="D439" s="150" t="s">
        <v>188</v>
      </c>
      <c r="F439" s="151" t="s">
        <v>1224</v>
      </c>
      <c r="I439" s="152"/>
      <c r="L439" s="28"/>
      <c r="M439" s="153"/>
      <c r="T439" s="52"/>
      <c r="AT439" s="13" t="s">
        <v>188</v>
      </c>
      <c r="AU439" s="13" t="s">
        <v>83</v>
      </c>
    </row>
    <row r="440" spans="2:65" s="1" customFormat="1" ht="16.5" customHeight="1">
      <c r="B440" s="28"/>
      <c r="C440" s="139" t="s">
        <v>1225</v>
      </c>
      <c r="D440" s="139" t="s">
        <v>170</v>
      </c>
      <c r="E440" s="140" t="s">
        <v>1226</v>
      </c>
      <c r="F440" s="141" t="s">
        <v>1227</v>
      </c>
      <c r="G440" s="142" t="s">
        <v>178</v>
      </c>
      <c r="H440" s="143">
        <v>8</v>
      </c>
      <c r="I440" s="144"/>
      <c r="J440" s="145">
        <f>ROUND(I440*H440,2)</f>
        <v>0</v>
      </c>
      <c r="K440" s="146"/>
      <c r="L440" s="147"/>
      <c r="M440" s="148" t="s">
        <v>1</v>
      </c>
      <c r="N440" s="149" t="s">
        <v>38</v>
      </c>
      <c r="P440" s="135">
        <f>O440*H440</f>
        <v>0</v>
      </c>
      <c r="Q440" s="135">
        <v>7.4999999999999997E-3</v>
      </c>
      <c r="R440" s="135">
        <f>Q440*H440</f>
        <v>0.06</v>
      </c>
      <c r="S440" s="135">
        <v>0</v>
      </c>
      <c r="T440" s="136">
        <f>S440*H440</f>
        <v>0</v>
      </c>
      <c r="AR440" s="137" t="s">
        <v>237</v>
      </c>
      <c r="AT440" s="137" t="s">
        <v>170</v>
      </c>
      <c r="AU440" s="137" t="s">
        <v>83</v>
      </c>
      <c r="AY440" s="13" t="s">
        <v>122</v>
      </c>
      <c r="BE440" s="138">
        <f>IF(N440="základní",J440,0)</f>
        <v>0</v>
      </c>
      <c r="BF440" s="138">
        <f>IF(N440="snížená",J440,0)</f>
        <v>0</v>
      </c>
      <c r="BG440" s="138">
        <f>IF(N440="zákl. přenesená",J440,0)</f>
        <v>0</v>
      </c>
      <c r="BH440" s="138">
        <f>IF(N440="sníž. přenesená",J440,0)</f>
        <v>0</v>
      </c>
      <c r="BI440" s="138">
        <f>IF(N440="nulová",J440,0)</f>
        <v>0</v>
      </c>
      <c r="BJ440" s="13" t="s">
        <v>81</v>
      </c>
      <c r="BK440" s="138">
        <f>ROUND(I440*H440,2)</f>
        <v>0</v>
      </c>
      <c r="BL440" s="13" t="s">
        <v>199</v>
      </c>
      <c r="BM440" s="137" t="s">
        <v>1228</v>
      </c>
    </row>
    <row r="441" spans="2:65" s="1" customFormat="1" ht="19.2">
      <c r="B441" s="28"/>
      <c r="D441" s="150" t="s">
        <v>188</v>
      </c>
      <c r="F441" s="151" t="s">
        <v>1229</v>
      </c>
      <c r="I441" s="152"/>
      <c r="L441" s="28"/>
      <c r="M441" s="153"/>
      <c r="T441" s="52"/>
      <c r="AT441" s="13" t="s">
        <v>188</v>
      </c>
      <c r="AU441" s="13" t="s">
        <v>83</v>
      </c>
    </row>
    <row r="442" spans="2:65" s="1" customFormat="1" ht="16.5" customHeight="1">
      <c r="B442" s="28"/>
      <c r="C442" s="139" t="s">
        <v>1230</v>
      </c>
      <c r="D442" s="139" t="s">
        <v>170</v>
      </c>
      <c r="E442" s="140" t="s">
        <v>1231</v>
      </c>
      <c r="F442" s="141" t="s">
        <v>1232</v>
      </c>
      <c r="G442" s="142" t="s">
        <v>178</v>
      </c>
      <c r="H442" s="143">
        <v>3</v>
      </c>
      <c r="I442" s="144"/>
      <c r="J442" s="145">
        <f>ROUND(I442*H442,2)</f>
        <v>0</v>
      </c>
      <c r="K442" s="146"/>
      <c r="L442" s="147"/>
      <c r="M442" s="148" t="s">
        <v>1</v>
      </c>
      <c r="N442" s="149" t="s">
        <v>38</v>
      </c>
      <c r="P442" s="135">
        <f>O442*H442</f>
        <v>0</v>
      </c>
      <c r="Q442" s="135">
        <v>7.4999999999999997E-3</v>
      </c>
      <c r="R442" s="135">
        <f>Q442*H442</f>
        <v>2.2499999999999999E-2</v>
      </c>
      <c r="S442" s="135">
        <v>0</v>
      </c>
      <c r="T442" s="136">
        <f>S442*H442</f>
        <v>0</v>
      </c>
      <c r="AR442" s="137" t="s">
        <v>237</v>
      </c>
      <c r="AT442" s="137" t="s">
        <v>170</v>
      </c>
      <c r="AU442" s="137" t="s">
        <v>83</v>
      </c>
      <c r="AY442" s="13" t="s">
        <v>122</v>
      </c>
      <c r="BE442" s="138">
        <f>IF(N442="základní",J442,0)</f>
        <v>0</v>
      </c>
      <c r="BF442" s="138">
        <f>IF(N442="snížená",J442,0)</f>
        <v>0</v>
      </c>
      <c r="BG442" s="138">
        <f>IF(N442="zákl. přenesená",J442,0)</f>
        <v>0</v>
      </c>
      <c r="BH442" s="138">
        <f>IF(N442="sníž. přenesená",J442,0)</f>
        <v>0</v>
      </c>
      <c r="BI442" s="138">
        <f>IF(N442="nulová",J442,0)</f>
        <v>0</v>
      </c>
      <c r="BJ442" s="13" t="s">
        <v>81</v>
      </c>
      <c r="BK442" s="138">
        <f>ROUND(I442*H442,2)</f>
        <v>0</v>
      </c>
      <c r="BL442" s="13" t="s">
        <v>199</v>
      </c>
      <c r="BM442" s="137" t="s">
        <v>1233</v>
      </c>
    </row>
    <row r="443" spans="2:65" s="1" customFormat="1" ht="16.5" customHeight="1">
      <c r="B443" s="28"/>
      <c r="C443" s="139" t="s">
        <v>1234</v>
      </c>
      <c r="D443" s="139" t="s">
        <v>170</v>
      </c>
      <c r="E443" s="140" t="s">
        <v>1235</v>
      </c>
      <c r="F443" s="141" t="s">
        <v>1236</v>
      </c>
      <c r="G443" s="142" t="s">
        <v>178</v>
      </c>
      <c r="H443" s="143">
        <v>2</v>
      </c>
      <c r="I443" s="144"/>
      <c r="J443" s="145">
        <f>ROUND(I443*H443,2)</f>
        <v>0</v>
      </c>
      <c r="K443" s="146"/>
      <c r="L443" s="147"/>
      <c r="M443" s="148" t="s">
        <v>1</v>
      </c>
      <c r="N443" s="149" t="s">
        <v>38</v>
      </c>
      <c r="P443" s="135">
        <f>O443*H443</f>
        <v>0</v>
      </c>
      <c r="Q443" s="135">
        <v>7.4999999999999997E-3</v>
      </c>
      <c r="R443" s="135">
        <f>Q443*H443</f>
        <v>1.4999999999999999E-2</v>
      </c>
      <c r="S443" s="135">
        <v>0</v>
      </c>
      <c r="T443" s="136">
        <f>S443*H443</f>
        <v>0</v>
      </c>
      <c r="AR443" s="137" t="s">
        <v>237</v>
      </c>
      <c r="AT443" s="137" t="s">
        <v>170</v>
      </c>
      <c r="AU443" s="137" t="s">
        <v>83</v>
      </c>
      <c r="AY443" s="13" t="s">
        <v>122</v>
      </c>
      <c r="BE443" s="138">
        <f>IF(N443="základní",J443,0)</f>
        <v>0</v>
      </c>
      <c r="BF443" s="138">
        <f>IF(N443="snížená",J443,0)</f>
        <v>0</v>
      </c>
      <c r="BG443" s="138">
        <f>IF(N443="zákl. přenesená",J443,0)</f>
        <v>0</v>
      </c>
      <c r="BH443" s="138">
        <f>IF(N443="sníž. přenesená",J443,0)</f>
        <v>0</v>
      </c>
      <c r="BI443" s="138">
        <f>IF(N443="nulová",J443,0)</f>
        <v>0</v>
      </c>
      <c r="BJ443" s="13" t="s">
        <v>81</v>
      </c>
      <c r="BK443" s="138">
        <f>ROUND(I443*H443,2)</f>
        <v>0</v>
      </c>
      <c r="BL443" s="13" t="s">
        <v>199</v>
      </c>
      <c r="BM443" s="137" t="s">
        <v>1237</v>
      </c>
    </row>
    <row r="444" spans="2:65" s="1" customFormat="1" ht="16.5" customHeight="1">
      <c r="B444" s="28"/>
      <c r="C444" s="139" t="s">
        <v>1238</v>
      </c>
      <c r="D444" s="139" t="s">
        <v>170</v>
      </c>
      <c r="E444" s="140" t="s">
        <v>1239</v>
      </c>
      <c r="F444" s="141" t="s">
        <v>1240</v>
      </c>
      <c r="G444" s="142" t="s">
        <v>178</v>
      </c>
      <c r="H444" s="143">
        <v>1</v>
      </c>
      <c r="I444" s="144"/>
      <c r="J444" s="145">
        <f>ROUND(I444*H444,2)</f>
        <v>0</v>
      </c>
      <c r="K444" s="146"/>
      <c r="L444" s="147"/>
      <c r="M444" s="148" t="s">
        <v>1</v>
      </c>
      <c r="N444" s="149" t="s">
        <v>38</v>
      </c>
      <c r="P444" s="135">
        <f>O444*H444</f>
        <v>0</v>
      </c>
      <c r="Q444" s="135">
        <v>7.4999999999999997E-3</v>
      </c>
      <c r="R444" s="135">
        <f>Q444*H444</f>
        <v>7.4999999999999997E-3</v>
      </c>
      <c r="S444" s="135">
        <v>0</v>
      </c>
      <c r="T444" s="136">
        <f>S444*H444</f>
        <v>0</v>
      </c>
      <c r="AR444" s="137" t="s">
        <v>237</v>
      </c>
      <c r="AT444" s="137" t="s">
        <v>170</v>
      </c>
      <c r="AU444" s="137" t="s">
        <v>83</v>
      </c>
      <c r="AY444" s="13" t="s">
        <v>122</v>
      </c>
      <c r="BE444" s="138">
        <f>IF(N444="základní",J444,0)</f>
        <v>0</v>
      </c>
      <c r="BF444" s="138">
        <f>IF(N444="snížená",J444,0)</f>
        <v>0</v>
      </c>
      <c r="BG444" s="138">
        <f>IF(N444="zákl. přenesená",J444,0)</f>
        <v>0</v>
      </c>
      <c r="BH444" s="138">
        <f>IF(N444="sníž. přenesená",J444,0)</f>
        <v>0</v>
      </c>
      <c r="BI444" s="138">
        <f>IF(N444="nulová",J444,0)</f>
        <v>0</v>
      </c>
      <c r="BJ444" s="13" t="s">
        <v>81</v>
      </c>
      <c r="BK444" s="138">
        <f>ROUND(I444*H444,2)</f>
        <v>0</v>
      </c>
      <c r="BL444" s="13" t="s">
        <v>199</v>
      </c>
      <c r="BM444" s="137" t="s">
        <v>1241</v>
      </c>
    </row>
    <row r="445" spans="2:65" s="1" customFormat="1" ht="57.6">
      <c r="B445" s="28"/>
      <c r="D445" s="150" t="s">
        <v>188</v>
      </c>
      <c r="F445" s="151" t="s">
        <v>1242</v>
      </c>
      <c r="I445" s="152"/>
      <c r="L445" s="28"/>
      <c r="M445" s="153"/>
      <c r="T445" s="52"/>
      <c r="AT445" s="13" t="s">
        <v>188</v>
      </c>
      <c r="AU445" s="13" t="s">
        <v>83</v>
      </c>
    </row>
    <row r="446" spans="2:65" s="1" customFormat="1" ht="16.5" customHeight="1">
      <c r="B446" s="28"/>
      <c r="C446" s="139" t="s">
        <v>1243</v>
      </c>
      <c r="D446" s="139" t="s">
        <v>170</v>
      </c>
      <c r="E446" s="140" t="s">
        <v>1244</v>
      </c>
      <c r="F446" s="141" t="s">
        <v>1245</v>
      </c>
      <c r="G446" s="142" t="s">
        <v>178</v>
      </c>
      <c r="H446" s="143">
        <v>1</v>
      </c>
      <c r="I446" s="144"/>
      <c r="J446" s="145">
        <f>ROUND(I446*H446,2)</f>
        <v>0</v>
      </c>
      <c r="K446" s="146"/>
      <c r="L446" s="147"/>
      <c r="M446" s="148" t="s">
        <v>1</v>
      </c>
      <c r="N446" s="149" t="s">
        <v>38</v>
      </c>
      <c r="P446" s="135">
        <f>O446*H446</f>
        <v>0</v>
      </c>
      <c r="Q446" s="135">
        <v>7.4999999999999997E-3</v>
      </c>
      <c r="R446" s="135">
        <f>Q446*H446</f>
        <v>7.4999999999999997E-3</v>
      </c>
      <c r="S446" s="135">
        <v>0</v>
      </c>
      <c r="T446" s="136">
        <f>S446*H446</f>
        <v>0</v>
      </c>
      <c r="AR446" s="137" t="s">
        <v>237</v>
      </c>
      <c r="AT446" s="137" t="s">
        <v>170</v>
      </c>
      <c r="AU446" s="137" t="s">
        <v>83</v>
      </c>
      <c r="AY446" s="13" t="s">
        <v>122</v>
      </c>
      <c r="BE446" s="138">
        <f>IF(N446="základní",J446,0)</f>
        <v>0</v>
      </c>
      <c r="BF446" s="138">
        <f>IF(N446="snížená",J446,0)</f>
        <v>0</v>
      </c>
      <c r="BG446" s="138">
        <f>IF(N446="zákl. přenesená",J446,0)</f>
        <v>0</v>
      </c>
      <c r="BH446" s="138">
        <f>IF(N446="sníž. přenesená",J446,0)</f>
        <v>0</v>
      </c>
      <c r="BI446" s="138">
        <f>IF(N446="nulová",J446,0)</f>
        <v>0</v>
      </c>
      <c r="BJ446" s="13" t="s">
        <v>81</v>
      </c>
      <c r="BK446" s="138">
        <f>ROUND(I446*H446,2)</f>
        <v>0</v>
      </c>
      <c r="BL446" s="13" t="s">
        <v>199</v>
      </c>
      <c r="BM446" s="137" t="s">
        <v>1246</v>
      </c>
    </row>
    <row r="447" spans="2:65" s="1" customFormat="1" ht="48">
      <c r="B447" s="28"/>
      <c r="D447" s="150" t="s">
        <v>188</v>
      </c>
      <c r="F447" s="151" t="s">
        <v>1247</v>
      </c>
      <c r="I447" s="152"/>
      <c r="L447" s="28"/>
      <c r="M447" s="153"/>
      <c r="T447" s="52"/>
      <c r="AT447" s="13" t="s">
        <v>188</v>
      </c>
      <c r="AU447" s="13" t="s">
        <v>83</v>
      </c>
    </row>
    <row r="448" spans="2:65" s="1" customFormat="1" ht="16.5" customHeight="1">
      <c r="B448" s="28"/>
      <c r="C448" s="139" t="s">
        <v>1248</v>
      </c>
      <c r="D448" s="139" t="s">
        <v>170</v>
      </c>
      <c r="E448" s="140" t="s">
        <v>1249</v>
      </c>
      <c r="F448" s="141" t="s">
        <v>1250</v>
      </c>
      <c r="G448" s="142" t="s">
        <v>178</v>
      </c>
      <c r="H448" s="143">
        <v>2</v>
      </c>
      <c r="I448" s="144"/>
      <c r="J448" s="145">
        <f>ROUND(I448*H448,2)</f>
        <v>0</v>
      </c>
      <c r="K448" s="146"/>
      <c r="L448" s="147"/>
      <c r="M448" s="148" t="s">
        <v>1</v>
      </c>
      <c r="N448" s="149" t="s">
        <v>38</v>
      </c>
      <c r="P448" s="135">
        <f>O448*H448</f>
        <v>0</v>
      </c>
      <c r="Q448" s="135">
        <v>7.4999999999999997E-3</v>
      </c>
      <c r="R448" s="135">
        <f>Q448*H448</f>
        <v>1.4999999999999999E-2</v>
      </c>
      <c r="S448" s="135">
        <v>0</v>
      </c>
      <c r="T448" s="136">
        <f>S448*H448</f>
        <v>0</v>
      </c>
      <c r="AR448" s="137" t="s">
        <v>237</v>
      </c>
      <c r="AT448" s="137" t="s">
        <v>170</v>
      </c>
      <c r="AU448" s="137" t="s">
        <v>83</v>
      </c>
      <c r="AY448" s="13" t="s">
        <v>122</v>
      </c>
      <c r="BE448" s="138">
        <f>IF(N448="základní",J448,0)</f>
        <v>0</v>
      </c>
      <c r="BF448" s="138">
        <f>IF(N448="snížená",J448,0)</f>
        <v>0</v>
      </c>
      <c r="BG448" s="138">
        <f>IF(N448="zákl. přenesená",J448,0)</f>
        <v>0</v>
      </c>
      <c r="BH448" s="138">
        <f>IF(N448="sníž. přenesená",J448,0)</f>
        <v>0</v>
      </c>
      <c r="BI448" s="138">
        <f>IF(N448="nulová",J448,0)</f>
        <v>0</v>
      </c>
      <c r="BJ448" s="13" t="s">
        <v>81</v>
      </c>
      <c r="BK448" s="138">
        <f>ROUND(I448*H448,2)</f>
        <v>0</v>
      </c>
      <c r="BL448" s="13" t="s">
        <v>199</v>
      </c>
      <c r="BM448" s="137" t="s">
        <v>1251</v>
      </c>
    </row>
    <row r="449" spans="2:65" s="1" customFormat="1" ht="16.5" customHeight="1">
      <c r="B449" s="28"/>
      <c r="C449" s="125" t="s">
        <v>1252</v>
      </c>
      <c r="D449" s="125" t="s">
        <v>124</v>
      </c>
      <c r="E449" s="126" t="s">
        <v>1253</v>
      </c>
      <c r="F449" s="127" t="s">
        <v>1254</v>
      </c>
      <c r="G449" s="128" t="s">
        <v>178</v>
      </c>
      <c r="H449" s="129">
        <v>44</v>
      </c>
      <c r="I449" s="130"/>
      <c r="J449" s="131">
        <f>ROUND(I449*H449,2)</f>
        <v>0</v>
      </c>
      <c r="K449" s="132"/>
      <c r="L449" s="28"/>
      <c r="M449" s="133" t="s">
        <v>1</v>
      </c>
      <c r="N449" s="134" t="s">
        <v>38</v>
      </c>
      <c r="P449" s="135">
        <f>O449*H449</f>
        <v>0</v>
      </c>
      <c r="Q449" s="135">
        <v>2.4000000000000001E-4</v>
      </c>
      <c r="R449" s="135">
        <f>Q449*H449</f>
        <v>1.056E-2</v>
      </c>
      <c r="S449" s="135">
        <v>0</v>
      </c>
      <c r="T449" s="136">
        <f>S449*H449</f>
        <v>0</v>
      </c>
      <c r="AR449" s="137" t="s">
        <v>199</v>
      </c>
      <c r="AT449" s="137" t="s">
        <v>124</v>
      </c>
      <c r="AU449" s="137" t="s">
        <v>83</v>
      </c>
      <c r="AY449" s="13" t="s">
        <v>122</v>
      </c>
      <c r="BE449" s="138">
        <f>IF(N449="základní",J449,0)</f>
        <v>0</v>
      </c>
      <c r="BF449" s="138">
        <f>IF(N449="snížená",J449,0)</f>
        <v>0</v>
      </c>
      <c r="BG449" s="138">
        <f>IF(N449="zákl. přenesená",J449,0)</f>
        <v>0</v>
      </c>
      <c r="BH449" s="138">
        <f>IF(N449="sníž. přenesená",J449,0)</f>
        <v>0</v>
      </c>
      <c r="BI449" s="138">
        <f>IF(N449="nulová",J449,0)</f>
        <v>0</v>
      </c>
      <c r="BJ449" s="13" t="s">
        <v>81</v>
      </c>
      <c r="BK449" s="138">
        <f>ROUND(I449*H449,2)</f>
        <v>0</v>
      </c>
      <c r="BL449" s="13" t="s">
        <v>199</v>
      </c>
      <c r="BM449" s="137" t="s">
        <v>1255</v>
      </c>
    </row>
    <row r="450" spans="2:65" s="1" customFormat="1" ht="16.5" customHeight="1">
      <c r="B450" s="28"/>
      <c r="C450" s="125" t="s">
        <v>1256</v>
      </c>
      <c r="D450" s="125" t="s">
        <v>124</v>
      </c>
      <c r="E450" s="126" t="s">
        <v>1257</v>
      </c>
      <c r="F450" s="127" t="s">
        <v>1258</v>
      </c>
      <c r="G450" s="128" t="s">
        <v>178</v>
      </c>
      <c r="H450" s="129">
        <v>5</v>
      </c>
      <c r="I450" s="130"/>
      <c r="J450" s="131">
        <f>ROUND(I450*H450,2)</f>
        <v>0</v>
      </c>
      <c r="K450" s="132"/>
      <c r="L450" s="28"/>
      <c r="M450" s="133" t="s">
        <v>1</v>
      </c>
      <c r="N450" s="134" t="s">
        <v>38</v>
      </c>
      <c r="P450" s="135">
        <f>O450*H450</f>
        <v>0</v>
      </c>
      <c r="Q450" s="135">
        <v>5.4000000000000001E-4</v>
      </c>
      <c r="R450" s="135">
        <f>Q450*H450</f>
        <v>2.7000000000000001E-3</v>
      </c>
      <c r="S450" s="135">
        <v>0</v>
      </c>
      <c r="T450" s="136">
        <f>S450*H450</f>
        <v>0</v>
      </c>
      <c r="AR450" s="137" t="s">
        <v>199</v>
      </c>
      <c r="AT450" s="137" t="s">
        <v>124</v>
      </c>
      <c r="AU450" s="137" t="s">
        <v>83</v>
      </c>
      <c r="AY450" s="13" t="s">
        <v>122</v>
      </c>
      <c r="BE450" s="138">
        <f>IF(N450="základní",J450,0)</f>
        <v>0</v>
      </c>
      <c r="BF450" s="138">
        <f>IF(N450="snížená",J450,0)</f>
        <v>0</v>
      </c>
      <c r="BG450" s="138">
        <f>IF(N450="zákl. přenesená",J450,0)</f>
        <v>0</v>
      </c>
      <c r="BH450" s="138">
        <f>IF(N450="sníž. přenesená",J450,0)</f>
        <v>0</v>
      </c>
      <c r="BI450" s="138">
        <f>IF(N450="nulová",J450,0)</f>
        <v>0</v>
      </c>
      <c r="BJ450" s="13" t="s">
        <v>81</v>
      </c>
      <c r="BK450" s="138">
        <f>ROUND(I450*H450,2)</f>
        <v>0</v>
      </c>
      <c r="BL450" s="13" t="s">
        <v>199</v>
      </c>
      <c r="BM450" s="137" t="s">
        <v>1259</v>
      </c>
    </row>
    <row r="451" spans="2:65" s="1" customFormat="1" ht="16.5" customHeight="1">
      <c r="B451" s="28"/>
      <c r="C451" s="125" t="s">
        <v>1260</v>
      </c>
      <c r="D451" s="125" t="s">
        <v>124</v>
      </c>
      <c r="E451" s="126" t="s">
        <v>1261</v>
      </c>
      <c r="F451" s="127" t="s">
        <v>1262</v>
      </c>
      <c r="G451" s="128" t="s">
        <v>178</v>
      </c>
      <c r="H451" s="129">
        <v>3</v>
      </c>
      <c r="I451" s="130"/>
      <c r="J451" s="131">
        <f>ROUND(I451*H451,2)</f>
        <v>0</v>
      </c>
      <c r="K451" s="132"/>
      <c r="L451" s="28"/>
      <c r="M451" s="133" t="s">
        <v>1</v>
      </c>
      <c r="N451" s="134" t="s">
        <v>38</v>
      </c>
      <c r="P451" s="135">
        <f>O451*H451</f>
        <v>0</v>
      </c>
      <c r="Q451" s="135">
        <v>2.7999999999999998E-4</v>
      </c>
      <c r="R451" s="135">
        <f>Q451*H451</f>
        <v>8.3999999999999993E-4</v>
      </c>
      <c r="S451" s="135">
        <v>0</v>
      </c>
      <c r="T451" s="136">
        <f>S451*H451</f>
        <v>0</v>
      </c>
      <c r="AR451" s="137" t="s">
        <v>199</v>
      </c>
      <c r="AT451" s="137" t="s">
        <v>124</v>
      </c>
      <c r="AU451" s="137" t="s">
        <v>83</v>
      </c>
      <c r="AY451" s="13" t="s">
        <v>122</v>
      </c>
      <c r="BE451" s="138">
        <f>IF(N451="základní",J451,0)</f>
        <v>0</v>
      </c>
      <c r="BF451" s="138">
        <f>IF(N451="snížená",J451,0)</f>
        <v>0</v>
      </c>
      <c r="BG451" s="138">
        <f>IF(N451="zákl. přenesená",J451,0)</f>
        <v>0</v>
      </c>
      <c r="BH451" s="138">
        <f>IF(N451="sníž. přenesená",J451,0)</f>
        <v>0</v>
      </c>
      <c r="BI451" s="138">
        <f>IF(N451="nulová",J451,0)</f>
        <v>0</v>
      </c>
      <c r="BJ451" s="13" t="s">
        <v>81</v>
      </c>
      <c r="BK451" s="138">
        <f>ROUND(I451*H451,2)</f>
        <v>0</v>
      </c>
      <c r="BL451" s="13" t="s">
        <v>199</v>
      </c>
      <c r="BM451" s="137" t="s">
        <v>1263</v>
      </c>
    </row>
    <row r="452" spans="2:65" s="1" customFormat="1" ht="24.15" customHeight="1">
      <c r="B452" s="28"/>
      <c r="C452" s="125" t="s">
        <v>1264</v>
      </c>
      <c r="D452" s="125" t="s">
        <v>124</v>
      </c>
      <c r="E452" s="126" t="s">
        <v>1265</v>
      </c>
      <c r="F452" s="127" t="s">
        <v>1266</v>
      </c>
      <c r="G452" s="128" t="s">
        <v>642</v>
      </c>
      <c r="H452" s="154"/>
      <c r="I452" s="130"/>
      <c r="J452" s="131">
        <f>ROUND(I452*H452,2)</f>
        <v>0</v>
      </c>
      <c r="K452" s="132"/>
      <c r="L452" s="28"/>
      <c r="M452" s="133" t="s">
        <v>1</v>
      </c>
      <c r="N452" s="134" t="s">
        <v>38</v>
      </c>
      <c r="P452" s="135">
        <f>O452*H452</f>
        <v>0</v>
      </c>
      <c r="Q452" s="135">
        <v>0</v>
      </c>
      <c r="R452" s="135">
        <f>Q452*H452</f>
        <v>0</v>
      </c>
      <c r="S452" s="135">
        <v>0</v>
      </c>
      <c r="T452" s="136">
        <f>S452*H452</f>
        <v>0</v>
      </c>
      <c r="AR452" s="137" t="s">
        <v>199</v>
      </c>
      <c r="AT452" s="137" t="s">
        <v>124</v>
      </c>
      <c r="AU452" s="137" t="s">
        <v>83</v>
      </c>
      <c r="AY452" s="13" t="s">
        <v>122</v>
      </c>
      <c r="BE452" s="138">
        <f>IF(N452="základní",J452,0)</f>
        <v>0</v>
      </c>
      <c r="BF452" s="138">
        <f>IF(N452="snížená",J452,0)</f>
        <v>0</v>
      </c>
      <c r="BG452" s="138">
        <f>IF(N452="zákl. přenesená",J452,0)</f>
        <v>0</v>
      </c>
      <c r="BH452" s="138">
        <f>IF(N452="sníž. přenesená",J452,0)</f>
        <v>0</v>
      </c>
      <c r="BI452" s="138">
        <f>IF(N452="nulová",J452,0)</f>
        <v>0</v>
      </c>
      <c r="BJ452" s="13" t="s">
        <v>81</v>
      </c>
      <c r="BK452" s="138">
        <f>ROUND(I452*H452,2)</f>
        <v>0</v>
      </c>
      <c r="BL452" s="13" t="s">
        <v>199</v>
      </c>
      <c r="BM452" s="137" t="s">
        <v>1267</v>
      </c>
    </row>
    <row r="453" spans="2:65" s="11" customFormat="1" ht="22.8" customHeight="1">
      <c r="B453" s="113"/>
      <c r="D453" s="114" t="s">
        <v>72</v>
      </c>
      <c r="E453" s="123" t="s">
        <v>1268</v>
      </c>
      <c r="F453" s="123" t="s">
        <v>1269</v>
      </c>
      <c r="I453" s="116"/>
      <c r="J453" s="124">
        <f>BK453</f>
        <v>0</v>
      </c>
      <c r="L453" s="113"/>
      <c r="M453" s="118"/>
      <c r="P453" s="119">
        <f>SUM(P454:P461)</f>
        <v>0</v>
      </c>
      <c r="R453" s="119">
        <f>SUM(R454:R461)</f>
        <v>0.46420000000000006</v>
      </c>
      <c r="T453" s="120">
        <f>SUM(T454:T461)</f>
        <v>0</v>
      </c>
      <c r="AR453" s="114" t="s">
        <v>83</v>
      </c>
      <c r="AT453" s="121" t="s">
        <v>72</v>
      </c>
      <c r="AU453" s="121" t="s">
        <v>81</v>
      </c>
      <c r="AY453" s="114" t="s">
        <v>122</v>
      </c>
      <c r="BK453" s="122">
        <f>SUM(BK454:BK461)</f>
        <v>0</v>
      </c>
    </row>
    <row r="454" spans="2:65" s="1" customFormat="1" ht="16.5" customHeight="1">
      <c r="B454" s="28"/>
      <c r="C454" s="139" t="s">
        <v>1270</v>
      </c>
      <c r="D454" s="139" t="s">
        <v>170</v>
      </c>
      <c r="E454" s="140" t="s">
        <v>1271</v>
      </c>
      <c r="F454" s="141" t="s">
        <v>1272</v>
      </c>
      <c r="G454" s="142" t="s">
        <v>178</v>
      </c>
      <c r="H454" s="143">
        <v>2</v>
      </c>
      <c r="I454" s="144"/>
      <c r="J454" s="145">
        <f>ROUND(I454*H454,2)</f>
        <v>0</v>
      </c>
      <c r="K454" s="146"/>
      <c r="L454" s="147"/>
      <c r="M454" s="148" t="s">
        <v>1</v>
      </c>
      <c r="N454" s="149" t="s">
        <v>38</v>
      </c>
      <c r="P454" s="135">
        <f>O454*H454</f>
        <v>0</v>
      </c>
      <c r="Q454" s="135">
        <v>4.0000000000000002E-4</v>
      </c>
      <c r="R454" s="135">
        <f>Q454*H454</f>
        <v>8.0000000000000004E-4</v>
      </c>
      <c r="S454" s="135">
        <v>0</v>
      </c>
      <c r="T454" s="136">
        <f>S454*H454</f>
        <v>0</v>
      </c>
      <c r="AR454" s="137" t="s">
        <v>237</v>
      </c>
      <c r="AT454" s="137" t="s">
        <v>170</v>
      </c>
      <c r="AU454" s="137" t="s">
        <v>83</v>
      </c>
      <c r="AY454" s="13" t="s">
        <v>122</v>
      </c>
      <c r="BE454" s="138">
        <f>IF(N454="základní",J454,0)</f>
        <v>0</v>
      </c>
      <c r="BF454" s="138">
        <f>IF(N454="snížená",J454,0)</f>
        <v>0</v>
      </c>
      <c r="BG454" s="138">
        <f>IF(N454="zákl. přenesená",J454,0)</f>
        <v>0</v>
      </c>
      <c r="BH454" s="138">
        <f>IF(N454="sníž. přenesená",J454,0)</f>
        <v>0</v>
      </c>
      <c r="BI454" s="138">
        <f>IF(N454="nulová",J454,0)</f>
        <v>0</v>
      </c>
      <c r="BJ454" s="13" t="s">
        <v>81</v>
      </c>
      <c r="BK454" s="138">
        <f>ROUND(I454*H454,2)</f>
        <v>0</v>
      </c>
      <c r="BL454" s="13" t="s">
        <v>199</v>
      </c>
      <c r="BM454" s="137" t="s">
        <v>1273</v>
      </c>
    </row>
    <row r="455" spans="2:65" s="1" customFormat="1" ht="24.15" customHeight="1">
      <c r="B455" s="28"/>
      <c r="C455" s="125" t="s">
        <v>1274</v>
      </c>
      <c r="D455" s="125" t="s">
        <v>124</v>
      </c>
      <c r="E455" s="126" t="s">
        <v>1275</v>
      </c>
      <c r="F455" s="127" t="s">
        <v>1276</v>
      </c>
      <c r="G455" s="128" t="s">
        <v>964</v>
      </c>
      <c r="H455" s="129">
        <v>47</v>
      </c>
      <c r="I455" s="130"/>
      <c r="J455" s="131">
        <f>ROUND(I455*H455,2)</f>
        <v>0</v>
      </c>
      <c r="K455" s="132"/>
      <c r="L455" s="28"/>
      <c r="M455" s="133" t="s">
        <v>1</v>
      </c>
      <c r="N455" s="134" t="s">
        <v>38</v>
      </c>
      <c r="P455" s="135">
        <f>O455*H455</f>
        <v>0</v>
      </c>
      <c r="Q455" s="135">
        <v>9.1999999999999998E-3</v>
      </c>
      <c r="R455" s="135">
        <f>Q455*H455</f>
        <v>0.43240000000000001</v>
      </c>
      <c r="S455" s="135">
        <v>0</v>
      </c>
      <c r="T455" s="136">
        <f>S455*H455</f>
        <v>0</v>
      </c>
      <c r="AR455" s="137" t="s">
        <v>199</v>
      </c>
      <c r="AT455" s="137" t="s">
        <v>124</v>
      </c>
      <c r="AU455" s="137" t="s">
        <v>83</v>
      </c>
      <c r="AY455" s="13" t="s">
        <v>122</v>
      </c>
      <c r="BE455" s="138">
        <f>IF(N455="základní",J455,0)</f>
        <v>0</v>
      </c>
      <c r="BF455" s="138">
        <f>IF(N455="snížená",J455,0)</f>
        <v>0</v>
      </c>
      <c r="BG455" s="138">
        <f>IF(N455="zákl. přenesená",J455,0)</f>
        <v>0</v>
      </c>
      <c r="BH455" s="138">
        <f>IF(N455="sníž. přenesená",J455,0)</f>
        <v>0</v>
      </c>
      <c r="BI455" s="138">
        <f>IF(N455="nulová",J455,0)</f>
        <v>0</v>
      </c>
      <c r="BJ455" s="13" t="s">
        <v>81</v>
      </c>
      <c r="BK455" s="138">
        <f>ROUND(I455*H455,2)</f>
        <v>0</v>
      </c>
      <c r="BL455" s="13" t="s">
        <v>199</v>
      </c>
      <c r="BM455" s="137" t="s">
        <v>1277</v>
      </c>
    </row>
    <row r="456" spans="2:65" s="1" customFormat="1" ht="16.5" customHeight="1">
      <c r="B456" s="28"/>
      <c r="C456" s="139" t="s">
        <v>1278</v>
      </c>
      <c r="D456" s="139" t="s">
        <v>170</v>
      </c>
      <c r="E456" s="140" t="s">
        <v>1279</v>
      </c>
      <c r="F456" s="141" t="s">
        <v>1280</v>
      </c>
      <c r="G456" s="142" t="s">
        <v>985</v>
      </c>
      <c r="H456" s="143">
        <v>47</v>
      </c>
      <c r="I456" s="144"/>
      <c r="J456" s="145">
        <f>ROUND(I456*H456,2)</f>
        <v>0</v>
      </c>
      <c r="K456" s="146"/>
      <c r="L456" s="147"/>
      <c r="M456" s="148" t="s">
        <v>1</v>
      </c>
      <c r="N456" s="149" t="s">
        <v>38</v>
      </c>
      <c r="P456" s="135">
        <f>O456*H456</f>
        <v>0</v>
      </c>
      <c r="Q456" s="135">
        <v>5.0000000000000001E-4</v>
      </c>
      <c r="R456" s="135">
        <f>Q456*H456</f>
        <v>2.35E-2</v>
      </c>
      <c r="S456" s="135">
        <v>0</v>
      </c>
      <c r="T456" s="136">
        <f>S456*H456</f>
        <v>0</v>
      </c>
      <c r="AR456" s="137" t="s">
        <v>237</v>
      </c>
      <c r="AT456" s="137" t="s">
        <v>170</v>
      </c>
      <c r="AU456" s="137" t="s">
        <v>83</v>
      </c>
      <c r="AY456" s="13" t="s">
        <v>122</v>
      </c>
      <c r="BE456" s="138">
        <f>IF(N456="základní",J456,0)</f>
        <v>0</v>
      </c>
      <c r="BF456" s="138">
        <f>IF(N456="snížená",J456,0)</f>
        <v>0</v>
      </c>
      <c r="BG456" s="138">
        <f>IF(N456="zákl. přenesená",J456,0)</f>
        <v>0</v>
      </c>
      <c r="BH456" s="138">
        <f>IF(N456="sníž. přenesená",J456,0)</f>
        <v>0</v>
      </c>
      <c r="BI456" s="138">
        <f>IF(N456="nulová",J456,0)</f>
        <v>0</v>
      </c>
      <c r="BJ456" s="13" t="s">
        <v>81</v>
      </c>
      <c r="BK456" s="138">
        <f>ROUND(I456*H456,2)</f>
        <v>0</v>
      </c>
      <c r="BL456" s="13" t="s">
        <v>199</v>
      </c>
      <c r="BM456" s="137" t="s">
        <v>1281</v>
      </c>
    </row>
    <row r="457" spans="2:65" s="1" customFormat="1" ht="38.4">
      <c r="B457" s="28"/>
      <c r="D457" s="150" t="s">
        <v>188</v>
      </c>
      <c r="F457" s="151" t="s">
        <v>1282</v>
      </c>
      <c r="I457" s="152"/>
      <c r="L457" s="28"/>
      <c r="M457" s="153"/>
      <c r="T457" s="52"/>
      <c r="AT457" s="13" t="s">
        <v>188</v>
      </c>
      <c r="AU457" s="13" t="s">
        <v>83</v>
      </c>
    </row>
    <row r="458" spans="2:65" s="1" customFormat="1" ht="16.5" customHeight="1">
      <c r="B458" s="28"/>
      <c r="C458" s="139" t="s">
        <v>1283</v>
      </c>
      <c r="D458" s="139" t="s">
        <v>170</v>
      </c>
      <c r="E458" s="140" t="s">
        <v>1284</v>
      </c>
      <c r="F458" s="141" t="s">
        <v>1285</v>
      </c>
      <c r="G458" s="142" t="s">
        <v>178</v>
      </c>
      <c r="H458" s="143">
        <v>5</v>
      </c>
      <c r="I458" s="144"/>
      <c r="J458" s="145">
        <f>ROUND(I458*H458,2)</f>
        <v>0</v>
      </c>
      <c r="K458" s="146"/>
      <c r="L458" s="147"/>
      <c r="M458" s="148" t="s">
        <v>1</v>
      </c>
      <c r="N458" s="149" t="s">
        <v>38</v>
      </c>
      <c r="P458" s="135">
        <f>O458*H458</f>
        <v>0</v>
      </c>
      <c r="Q458" s="135">
        <v>5.0000000000000001E-4</v>
      </c>
      <c r="R458" s="135">
        <f>Q458*H458</f>
        <v>2.5000000000000001E-3</v>
      </c>
      <c r="S458" s="135">
        <v>0</v>
      </c>
      <c r="T458" s="136">
        <f>S458*H458</f>
        <v>0</v>
      </c>
      <c r="AR458" s="137" t="s">
        <v>237</v>
      </c>
      <c r="AT458" s="137" t="s">
        <v>170</v>
      </c>
      <c r="AU458" s="137" t="s">
        <v>83</v>
      </c>
      <c r="AY458" s="13" t="s">
        <v>122</v>
      </c>
      <c r="BE458" s="138">
        <f>IF(N458="základní",J458,0)</f>
        <v>0</v>
      </c>
      <c r="BF458" s="138">
        <f>IF(N458="snížená",J458,0)</f>
        <v>0</v>
      </c>
      <c r="BG458" s="138">
        <f>IF(N458="zákl. přenesená",J458,0)</f>
        <v>0</v>
      </c>
      <c r="BH458" s="138">
        <f>IF(N458="sníž. přenesená",J458,0)</f>
        <v>0</v>
      </c>
      <c r="BI458" s="138">
        <f>IF(N458="nulová",J458,0)</f>
        <v>0</v>
      </c>
      <c r="BJ458" s="13" t="s">
        <v>81</v>
      </c>
      <c r="BK458" s="138">
        <f>ROUND(I458*H458,2)</f>
        <v>0</v>
      </c>
      <c r="BL458" s="13" t="s">
        <v>199</v>
      </c>
      <c r="BM458" s="137" t="s">
        <v>1286</v>
      </c>
    </row>
    <row r="459" spans="2:65" s="1" customFormat="1" ht="16.5" customHeight="1">
      <c r="B459" s="28"/>
      <c r="C459" s="139" t="s">
        <v>1287</v>
      </c>
      <c r="D459" s="139" t="s">
        <v>170</v>
      </c>
      <c r="E459" s="140" t="s">
        <v>1288</v>
      </c>
      <c r="F459" s="141" t="s">
        <v>1289</v>
      </c>
      <c r="G459" s="142" t="s">
        <v>178</v>
      </c>
      <c r="H459" s="143">
        <v>5</v>
      </c>
      <c r="I459" s="144"/>
      <c r="J459" s="145">
        <f>ROUND(I459*H459,2)</f>
        <v>0</v>
      </c>
      <c r="K459" s="146"/>
      <c r="L459" s="147"/>
      <c r="M459" s="148" t="s">
        <v>1</v>
      </c>
      <c r="N459" s="149" t="s">
        <v>38</v>
      </c>
      <c r="P459" s="135">
        <f>O459*H459</f>
        <v>0</v>
      </c>
      <c r="Q459" s="135">
        <v>1E-3</v>
      </c>
      <c r="R459" s="135">
        <f>Q459*H459</f>
        <v>5.0000000000000001E-3</v>
      </c>
      <c r="S459" s="135">
        <v>0</v>
      </c>
      <c r="T459" s="136">
        <f>S459*H459</f>
        <v>0</v>
      </c>
      <c r="AR459" s="137" t="s">
        <v>237</v>
      </c>
      <c r="AT459" s="137" t="s">
        <v>170</v>
      </c>
      <c r="AU459" s="137" t="s">
        <v>83</v>
      </c>
      <c r="AY459" s="13" t="s">
        <v>122</v>
      </c>
      <c r="BE459" s="138">
        <f>IF(N459="základní",J459,0)</f>
        <v>0</v>
      </c>
      <c r="BF459" s="138">
        <f>IF(N459="snížená",J459,0)</f>
        <v>0</v>
      </c>
      <c r="BG459" s="138">
        <f>IF(N459="zákl. přenesená",J459,0)</f>
        <v>0</v>
      </c>
      <c r="BH459" s="138">
        <f>IF(N459="sníž. přenesená",J459,0)</f>
        <v>0</v>
      </c>
      <c r="BI459" s="138">
        <f>IF(N459="nulová",J459,0)</f>
        <v>0</v>
      </c>
      <c r="BJ459" s="13" t="s">
        <v>81</v>
      </c>
      <c r="BK459" s="138">
        <f>ROUND(I459*H459,2)</f>
        <v>0</v>
      </c>
      <c r="BL459" s="13" t="s">
        <v>199</v>
      </c>
      <c r="BM459" s="137" t="s">
        <v>1290</v>
      </c>
    </row>
    <row r="460" spans="2:65" s="1" customFormat="1" ht="38.4">
      <c r="B460" s="28"/>
      <c r="D460" s="150" t="s">
        <v>188</v>
      </c>
      <c r="F460" s="151" t="s">
        <v>1291</v>
      </c>
      <c r="I460" s="152"/>
      <c r="L460" s="28"/>
      <c r="M460" s="153"/>
      <c r="T460" s="52"/>
      <c r="AT460" s="13" t="s">
        <v>188</v>
      </c>
      <c r="AU460" s="13" t="s">
        <v>83</v>
      </c>
    </row>
    <row r="461" spans="2:65" s="1" customFormat="1" ht="24.15" customHeight="1">
      <c r="B461" s="28"/>
      <c r="C461" s="125" t="s">
        <v>1292</v>
      </c>
      <c r="D461" s="125" t="s">
        <v>124</v>
      </c>
      <c r="E461" s="126" t="s">
        <v>1293</v>
      </c>
      <c r="F461" s="127" t="s">
        <v>1294</v>
      </c>
      <c r="G461" s="128" t="s">
        <v>642</v>
      </c>
      <c r="H461" s="154"/>
      <c r="I461" s="130"/>
      <c r="J461" s="131">
        <f>ROUND(I461*H461,2)</f>
        <v>0</v>
      </c>
      <c r="K461" s="132"/>
      <c r="L461" s="28"/>
      <c r="M461" s="133" t="s">
        <v>1</v>
      </c>
      <c r="N461" s="134" t="s">
        <v>38</v>
      </c>
      <c r="P461" s="135">
        <f>O461*H461</f>
        <v>0</v>
      </c>
      <c r="Q461" s="135">
        <v>0</v>
      </c>
      <c r="R461" s="135">
        <f>Q461*H461</f>
        <v>0</v>
      </c>
      <c r="S461" s="135">
        <v>0</v>
      </c>
      <c r="T461" s="136">
        <f>S461*H461</f>
        <v>0</v>
      </c>
      <c r="AR461" s="137" t="s">
        <v>199</v>
      </c>
      <c r="AT461" s="137" t="s">
        <v>124</v>
      </c>
      <c r="AU461" s="137" t="s">
        <v>83</v>
      </c>
      <c r="AY461" s="13" t="s">
        <v>122</v>
      </c>
      <c r="BE461" s="138">
        <f>IF(N461="základní",J461,0)</f>
        <v>0</v>
      </c>
      <c r="BF461" s="138">
        <f>IF(N461="snížená",J461,0)</f>
        <v>0</v>
      </c>
      <c r="BG461" s="138">
        <f>IF(N461="zákl. přenesená",J461,0)</f>
        <v>0</v>
      </c>
      <c r="BH461" s="138">
        <f>IF(N461="sníž. přenesená",J461,0)</f>
        <v>0</v>
      </c>
      <c r="BI461" s="138">
        <f>IF(N461="nulová",J461,0)</f>
        <v>0</v>
      </c>
      <c r="BJ461" s="13" t="s">
        <v>81</v>
      </c>
      <c r="BK461" s="138">
        <f>ROUND(I461*H461,2)</f>
        <v>0</v>
      </c>
      <c r="BL461" s="13" t="s">
        <v>199</v>
      </c>
      <c r="BM461" s="137" t="s">
        <v>1295</v>
      </c>
    </row>
    <row r="462" spans="2:65" s="11" customFormat="1" ht="22.8" customHeight="1">
      <c r="B462" s="113"/>
      <c r="D462" s="114" t="s">
        <v>72</v>
      </c>
      <c r="E462" s="123" t="s">
        <v>1296</v>
      </c>
      <c r="F462" s="123" t="s">
        <v>1297</v>
      </c>
      <c r="I462" s="116"/>
      <c r="J462" s="124">
        <f>BK462</f>
        <v>0</v>
      </c>
      <c r="L462" s="113"/>
      <c r="M462" s="118"/>
      <c r="P462" s="119">
        <f>P463</f>
        <v>0</v>
      </c>
      <c r="R462" s="119">
        <f>R463</f>
        <v>2.5000000000000001E-4</v>
      </c>
      <c r="T462" s="120">
        <f>T463</f>
        <v>0</v>
      </c>
      <c r="AR462" s="114" t="s">
        <v>83</v>
      </c>
      <c r="AT462" s="121" t="s">
        <v>72</v>
      </c>
      <c r="AU462" s="121" t="s">
        <v>81</v>
      </c>
      <c r="AY462" s="114" t="s">
        <v>122</v>
      </c>
      <c r="BK462" s="122">
        <f>BK463</f>
        <v>0</v>
      </c>
    </row>
    <row r="463" spans="2:65" s="1" customFormat="1" ht="16.5" customHeight="1">
      <c r="B463" s="28"/>
      <c r="C463" s="125" t="s">
        <v>1298</v>
      </c>
      <c r="D463" s="125" t="s">
        <v>124</v>
      </c>
      <c r="E463" s="126" t="s">
        <v>1299</v>
      </c>
      <c r="F463" s="127" t="s">
        <v>1300</v>
      </c>
      <c r="G463" s="128" t="s">
        <v>964</v>
      </c>
      <c r="H463" s="129">
        <v>1</v>
      </c>
      <c r="I463" s="130"/>
      <c r="J463" s="131">
        <f>ROUND(I463*H463,2)</f>
        <v>0</v>
      </c>
      <c r="K463" s="132"/>
      <c r="L463" s="28"/>
      <c r="M463" s="133" t="s">
        <v>1</v>
      </c>
      <c r="N463" s="134" t="s">
        <v>38</v>
      </c>
      <c r="P463" s="135">
        <f>O463*H463</f>
        <v>0</v>
      </c>
      <c r="Q463" s="135">
        <v>2.5000000000000001E-4</v>
      </c>
      <c r="R463" s="135">
        <f>Q463*H463</f>
        <v>2.5000000000000001E-4</v>
      </c>
      <c r="S463" s="135">
        <v>0</v>
      </c>
      <c r="T463" s="136">
        <f>S463*H463</f>
        <v>0</v>
      </c>
      <c r="AR463" s="137" t="s">
        <v>199</v>
      </c>
      <c r="AT463" s="137" t="s">
        <v>124</v>
      </c>
      <c r="AU463" s="137" t="s">
        <v>83</v>
      </c>
      <c r="AY463" s="13" t="s">
        <v>122</v>
      </c>
      <c r="BE463" s="138">
        <f>IF(N463="základní",J463,0)</f>
        <v>0</v>
      </c>
      <c r="BF463" s="138">
        <f>IF(N463="snížená",J463,0)</f>
        <v>0</v>
      </c>
      <c r="BG463" s="138">
        <f>IF(N463="zákl. přenesená",J463,0)</f>
        <v>0</v>
      </c>
      <c r="BH463" s="138">
        <f>IF(N463="sníž. přenesená",J463,0)</f>
        <v>0</v>
      </c>
      <c r="BI463" s="138">
        <f>IF(N463="nulová",J463,0)</f>
        <v>0</v>
      </c>
      <c r="BJ463" s="13" t="s">
        <v>81</v>
      </c>
      <c r="BK463" s="138">
        <f>ROUND(I463*H463,2)</f>
        <v>0</v>
      </c>
      <c r="BL463" s="13" t="s">
        <v>199</v>
      </c>
      <c r="BM463" s="137" t="s">
        <v>1301</v>
      </c>
    </row>
    <row r="464" spans="2:65" s="11" customFormat="1" ht="22.8" customHeight="1">
      <c r="B464" s="113"/>
      <c r="D464" s="114" t="s">
        <v>72</v>
      </c>
      <c r="E464" s="123" t="s">
        <v>1302</v>
      </c>
      <c r="F464" s="123" t="s">
        <v>1303</v>
      </c>
      <c r="I464" s="116"/>
      <c r="J464" s="124">
        <f>BK464</f>
        <v>0</v>
      </c>
      <c r="L464" s="113"/>
      <c r="M464" s="118"/>
      <c r="P464" s="119">
        <f>SUM(P465:P467)</f>
        <v>0</v>
      </c>
      <c r="R464" s="119">
        <f>SUM(R465:R467)</f>
        <v>2.3959999999999999E-2</v>
      </c>
      <c r="T464" s="120">
        <f>SUM(T465:T467)</f>
        <v>0</v>
      </c>
      <c r="AR464" s="114" t="s">
        <v>83</v>
      </c>
      <c r="AT464" s="121" t="s">
        <v>72</v>
      </c>
      <c r="AU464" s="121" t="s">
        <v>81</v>
      </c>
      <c r="AY464" s="114" t="s">
        <v>122</v>
      </c>
      <c r="BK464" s="122">
        <f>SUM(BK465:BK467)</f>
        <v>0</v>
      </c>
    </row>
    <row r="465" spans="2:65" s="1" customFormat="1" ht="16.5" customHeight="1">
      <c r="B465" s="28"/>
      <c r="C465" s="125" t="s">
        <v>1304</v>
      </c>
      <c r="D465" s="125" t="s">
        <v>124</v>
      </c>
      <c r="E465" s="126" t="s">
        <v>1305</v>
      </c>
      <c r="F465" s="127" t="s">
        <v>1306</v>
      </c>
      <c r="G465" s="128" t="s">
        <v>964</v>
      </c>
      <c r="H465" s="129">
        <v>4</v>
      </c>
      <c r="I465" s="130"/>
      <c r="J465" s="131">
        <f>ROUND(I465*H465,2)</f>
        <v>0</v>
      </c>
      <c r="K465" s="132"/>
      <c r="L465" s="28"/>
      <c r="M465" s="133" t="s">
        <v>1</v>
      </c>
      <c r="N465" s="134" t="s">
        <v>38</v>
      </c>
      <c r="P465" s="135">
        <f>O465*H465</f>
        <v>0</v>
      </c>
      <c r="Q465" s="135">
        <v>1.1900000000000001E-3</v>
      </c>
      <c r="R465" s="135">
        <f>Q465*H465</f>
        <v>4.7600000000000003E-3</v>
      </c>
      <c r="S465" s="135">
        <v>0</v>
      </c>
      <c r="T465" s="136">
        <f>S465*H465</f>
        <v>0</v>
      </c>
      <c r="AR465" s="137" t="s">
        <v>199</v>
      </c>
      <c r="AT465" s="137" t="s">
        <v>124</v>
      </c>
      <c r="AU465" s="137" t="s">
        <v>83</v>
      </c>
      <c r="AY465" s="13" t="s">
        <v>122</v>
      </c>
      <c r="BE465" s="138">
        <f>IF(N465="základní",J465,0)</f>
        <v>0</v>
      </c>
      <c r="BF465" s="138">
        <f>IF(N465="snížená",J465,0)</f>
        <v>0</v>
      </c>
      <c r="BG465" s="138">
        <f>IF(N465="zákl. přenesená",J465,0)</f>
        <v>0</v>
      </c>
      <c r="BH465" s="138">
        <f>IF(N465="sníž. přenesená",J465,0)</f>
        <v>0</v>
      </c>
      <c r="BI465" s="138">
        <f>IF(N465="nulová",J465,0)</f>
        <v>0</v>
      </c>
      <c r="BJ465" s="13" t="s">
        <v>81</v>
      </c>
      <c r="BK465" s="138">
        <f>ROUND(I465*H465,2)</f>
        <v>0</v>
      </c>
      <c r="BL465" s="13" t="s">
        <v>199</v>
      </c>
      <c r="BM465" s="137" t="s">
        <v>1307</v>
      </c>
    </row>
    <row r="466" spans="2:65" s="1" customFormat="1" ht="16.5" customHeight="1">
      <c r="B466" s="28"/>
      <c r="C466" s="139" t="s">
        <v>1308</v>
      </c>
      <c r="D466" s="139" t="s">
        <v>170</v>
      </c>
      <c r="E466" s="140" t="s">
        <v>1309</v>
      </c>
      <c r="F466" s="141" t="s">
        <v>1310</v>
      </c>
      <c r="G466" s="142" t="s">
        <v>178</v>
      </c>
      <c r="H466" s="143">
        <v>4</v>
      </c>
      <c r="I466" s="144"/>
      <c r="J466" s="145">
        <f>ROUND(I466*H466,2)</f>
        <v>0</v>
      </c>
      <c r="K466" s="146"/>
      <c r="L466" s="147"/>
      <c r="M466" s="148" t="s">
        <v>1</v>
      </c>
      <c r="N466" s="149" t="s">
        <v>38</v>
      </c>
      <c r="P466" s="135">
        <f>O466*H466</f>
        <v>0</v>
      </c>
      <c r="Q466" s="135">
        <v>4.7999999999999996E-3</v>
      </c>
      <c r="R466" s="135">
        <f>Q466*H466</f>
        <v>1.9199999999999998E-2</v>
      </c>
      <c r="S466" s="135">
        <v>0</v>
      </c>
      <c r="T466" s="136">
        <f>S466*H466</f>
        <v>0</v>
      </c>
      <c r="AR466" s="137" t="s">
        <v>237</v>
      </c>
      <c r="AT466" s="137" t="s">
        <v>170</v>
      </c>
      <c r="AU466" s="137" t="s">
        <v>83</v>
      </c>
      <c r="AY466" s="13" t="s">
        <v>122</v>
      </c>
      <c r="BE466" s="138">
        <f>IF(N466="základní",J466,0)</f>
        <v>0</v>
      </c>
      <c r="BF466" s="138">
        <f>IF(N466="snížená",J466,0)</f>
        <v>0</v>
      </c>
      <c r="BG466" s="138">
        <f>IF(N466="zákl. přenesená",J466,0)</f>
        <v>0</v>
      </c>
      <c r="BH466" s="138">
        <f>IF(N466="sníž. přenesená",J466,0)</f>
        <v>0</v>
      </c>
      <c r="BI466" s="138">
        <f>IF(N466="nulová",J466,0)</f>
        <v>0</v>
      </c>
      <c r="BJ466" s="13" t="s">
        <v>81</v>
      </c>
      <c r="BK466" s="138">
        <f>ROUND(I466*H466,2)</f>
        <v>0</v>
      </c>
      <c r="BL466" s="13" t="s">
        <v>199</v>
      </c>
      <c r="BM466" s="137" t="s">
        <v>1311</v>
      </c>
    </row>
    <row r="467" spans="2:65" s="1" customFormat="1" ht="24.15" customHeight="1">
      <c r="B467" s="28"/>
      <c r="C467" s="125" t="s">
        <v>1312</v>
      </c>
      <c r="D467" s="125" t="s">
        <v>124</v>
      </c>
      <c r="E467" s="126" t="s">
        <v>1313</v>
      </c>
      <c r="F467" s="127" t="s">
        <v>1314</v>
      </c>
      <c r="G467" s="128" t="s">
        <v>642</v>
      </c>
      <c r="H467" s="154"/>
      <c r="I467" s="130"/>
      <c r="J467" s="131">
        <f>ROUND(I467*H467,2)</f>
        <v>0</v>
      </c>
      <c r="K467" s="132"/>
      <c r="L467" s="28"/>
      <c r="M467" s="155" t="s">
        <v>1</v>
      </c>
      <c r="N467" s="156" t="s">
        <v>38</v>
      </c>
      <c r="O467" s="157"/>
      <c r="P467" s="158">
        <f>O467*H467</f>
        <v>0</v>
      </c>
      <c r="Q467" s="158">
        <v>0</v>
      </c>
      <c r="R467" s="158">
        <f>Q467*H467</f>
        <v>0</v>
      </c>
      <c r="S467" s="158">
        <v>0</v>
      </c>
      <c r="T467" s="159">
        <f>S467*H467</f>
        <v>0</v>
      </c>
      <c r="AR467" s="137" t="s">
        <v>199</v>
      </c>
      <c r="AT467" s="137" t="s">
        <v>124</v>
      </c>
      <c r="AU467" s="137" t="s">
        <v>83</v>
      </c>
      <c r="AY467" s="13" t="s">
        <v>122</v>
      </c>
      <c r="BE467" s="138">
        <f>IF(N467="základní",J467,0)</f>
        <v>0</v>
      </c>
      <c r="BF467" s="138">
        <f>IF(N467="snížená",J467,0)</f>
        <v>0</v>
      </c>
      <c r="BG467" s="138">
        <f>IF(N467="zákl. přenesená",J467,0)</f>
        <v>0</v>
      </c>
      <c r="BH467" s="138">
        <f>IF(N467="sníž. přenesená",J467,0)</f>
        <v>0</v>
      </c>
      <c r="BI467" s="138">
        <f>IF(N467="nulová",J467,0)</f>
        <v>0</v>
      </c>
      <c r="BJ467" s="13" t="s">
        <v>81</v>
      </c>
      <c r="BK467" s="138">
        <f>ROUND(I467*H467,2)</f>
        <v>0</v>
      </c>
      <c r="BL467" s="13" t="s">
        <v>199</v>
      </c>
      <c r="BM467" s="137" t="s">
        <v>1315</v>
      </c>
    </row>
    <row r="468" spans="2:65" s="1" customFormat="1" ht="6.9" customHeight="1">
      <c r="B468" s="40"/>
      <c r="C468" s="41"/>
      <c r="D468" s="41"/>
      <c r="E468" s="41"/>
      <c r="F468" s="41"/>
      <c r="G468" s="41"/>
      <c r="H468" s="41"/>
      <c r="I468" s="41"/>
      <c r="J468" s="41"/>
      <c r="K468" s="41"/>
      <c r="L468" s="28"/>
    </row>
  </sheetData>
  <sheetProtection algorithmName="SHA-512" hashValue="sysIiCw2o0icxdbQQvLHbhVureY+XcZcvBBekQ0QiBVxx7iFPMZE8diFrZl4BVnSA9GyhdHlv674n56kWoDUWg==" saltValue="EUm//uvzQ2ydCHztcsc5nKK9KliuNgGFoOmbF1KT2FtqglADZuqYvl4GauI/r0fDxW5Pjb8qGz9u5kSlbesFZw==" spinCount="100000" sheet="1" objects="1" scenarios="1" formatColumns="0" formatRows="0" autoFilter="0"/>
  <autoFilter ref="C130:K467" xr:uid="{00000000-0009-0000-0000-000001000000}"/>
  <mergeCells count="9">
    <mergeCell ref="E87:H87"/>
    <mergeCell ref="E121:H121"/>
    <mergeCell ref="E123:H123"/>
    <mergeCell ref="L2:V2"/>
    <mergeCell ref="E7:H7"/>
    <mergeCell ref="E9:H9"/>
    <mergeCell ref="E18:H18"/>
    <mergeCell ref="E27:H27"/>
    <mergeCell ref="E85:H85"/>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2</vt:i4>
      </vt:variant>
      <vt:variant>
        <vt:lpstr>Pojmenované oblasti</vt:lpstr>
      </vt:variant>
      <vt:variant>
        <vt:i4>4</vt:i4>
      </vt:variant>
    </vt:vector>
  </HeadingPairs>
  <TitlesOfParts>
    <vt:vector size="6" baseType="lpstr">
      <vt:lpstr>Rekapitulace stavby</vt:lpstr>
      <vt:lpstr>D.1.4 ZTI - ZDRAVOTNĚ TEC...</vt:lpstr>
      <vt:lpstr>'D.1.4 ZTI - ZDRAVOTNĚ TEC...'!Názvy_tisku</vt:lpstr>
      <vt:lpstr>'Rekapitulace stavby'!Názvy_tisku</vt:lpstr>
      <vt:lpstr>'D.1.4 ZTI - ZDRAVOTNĚ TEC...'!Oblast_tisku</vt:lpstr>
      <vt:lpstr>'Rekapitulace stavby'!Oblast_tisku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DESKTOP-CHHLHNC\Jirka</dc:creator>
  <cp:lastModifiedBy>Jiří Lebeda</cp:lastModifiedBy>
  <dcterms:created xsi:type="dcterms:W3CDTF">2023-10-13T13:40:06Z</dcterms:created>
  <dcterms:modified xsi:type="dcterms:W3CDTF">2023-10-13T13:42:03Z</dcterms:modified>
</cp:coreProperties>
</file>